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nym\Desktop\Work In Progress - December 2021\"/>
    </mc:Choice>
  </mc:AlternateContent>
  <xr:revisionPtr revIDLastSave="0" documentId="13_ncr:1_{715C6FC7-4054-472D-8ADD-4A8845D2A9AE}" xr6:coauthVersionLast="47" xr6:coauthVersionMax="47" xr10:uidLastSave="{00000000-0000-0000-0000-000000000000}"/>
  <bookViews>
    <workbookView xWindow="-120" yWindow="-120" windowWidth="24240" windowHeight="13140" xr2:uid="{7FDD3359-0485-4BE5-802F-9BA0EF9319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4" i="1" l="1"/>
  <c r="J189" i="1"/>
  <c r="E189" i="1"/>
  <c r="J185" i="1"/>
  <c r="E185" i="1"/>
  <c r="K181" i="1"/>
  <c r="L181" i="1" s="1"/>
  <c r="J181" i="1"/>
  <c r="G181" i="1"/>
  <c r="H181" i="1" s="1"/>
  <c r="I181" i="1" s="1"/>
  <c r="E181" i="1"/>
  <c r="F181" i="1" s="1"/>
  <c r="D181" i="1"/>
  <c r="K177" i="1"/>
  <c r="L177" i="1" s="1"/>
  <c r="J177" i="1"/>
  <c r="G177" i="1"/>
  <c r="H177" i="1" s="1"/>
  <c r="I177" i="1" s="1"/>
  <c r="E177" i="1"/>
  <c r="F177" i="1" s="1"/>
  <c r="D177" i="1"/>
  <c r="K173" i="1"/>
  <c r="L173" i="1" s="1"/>
  <c r="J173" i="1"/>
  <c r="G173" i="1"/>
  <c r="H173" i="1" s="1"/>
  <c r="I173" i="1" s="1"/>
  <c r="E173" i="1"/>
  <c r="F173" i="1" s="1"/>
  <c r="D173" i="1"/>
  <c r="E169" i="1"/>
  <c r="K166" i="1"/>
  <c r="L166" i="1" s="1"/>
  <c r="J166" i="1"/>
  <c r="G166" i="1"/>
  <c r="H166" i="1" s="1"/>
  <c r="I166" i="1" s="1"/>
  <c r="E166" i="1"/>
  <c r="D166" i="1"/>
  <c r="K165" i="1"/>
  <c r="H165" i="1"/>
  <c r="K162" i="1"/>
  <c r="L162" i="1" s="1"/>
  <c r="J162" i="1"/>
  <c r="G162" i="1"/>
  <c r="H162" i="1" s="1"/>
  <c r="I162" i="1" s="1"/>
  <c r="E162" i="1"/>
  <c r="F162" i="1" s="1"/>
  <c r="D162" i="1"/>
  <c r="J158" i="1"/>
  <c r="E158" i="1"/>
  <c r="K154" i="1"/>
  <c r="L154" i="1" s="1"/>
  <c r="J154" i="1"/>
  <c r="G154" i="1"/>
  <c r="H154" i="1" s="1"/>
  <c r="I154" i="1" s="1"/>
  <c r="E154" i="1"/>
  <c r="F154" i="1" s="1"/>
  <c r="D154" i="1"/>
  <c r="K149" i="1"/>
  <c r="L149" i="1" s="1"/>
  <c r="J149" i="1"/>
  <c r="G149" i="1"/>
  <c r="H149" i="1" s="1"/>
  <c r="I149" i="1" s="1"/>
  <c r="E149" i="1"/>
  <c r="F149" i="1" s="1"/>
  <c r="D149" i="1"/>
  <c r="K139" i="1"/>
  <c r="L139" i="1" s="1"/>
  <c r="J139" i="1"/>
  <c r="G139" i="1"/>
  <c r="H139" i="1" s="1"/>
  <c r="I139" i="1" s="1"/>
  <c r="E139" i="1"/>
  <c r="D139" i="1"/>
  <c r="F139" i="1" s="1"/>
  <c r="K136" i="1"/>
  <c r="L136" i="1" s="1"/>
  <c r="J136" i="1"/>
  <c r="G136" i="1"/>
  <c r="H136" i="1" s="1"/>
  <c r="I136" i="1" s="1"/>
  <c r="E136" i="1"/>
  <c r="F136" i="1" s="1"/>
  <c r="D136" i="1"/>
  <c r="E134" i="1"/>
  <c r="K131" i="1"/>
  <c r="L131" i="1" s="1"/>
  <c r="J131" i="1"/>
  <c r="G131" i="1"/>
  <c r="H131" i="1" s="1"/>
  <c r="I131" i="1" s="1"/>
  <c r="E131" i="1"/>
  <c r="F131" i="1" s="1"/>
  <c r="D131" i="1"/>
  <c r="J126" i="1"/>
  <c r="E125" i="1"/>
  <c r="G115" i="1"/>
  <c r="G116" i="1"/>
  <c r="G117" i="1"/>
  <c r="G118" i="1"/>
  <c r="G119" i="1"/>
  <c r="G120" i="1"/>
  <c r="G121" i="1"/>
  <c r="G122" i="1"/>
  <c r="G114" i="1"/>
  <c r="J119" i="1"/>
  <c r="E117" i="1"/>
  <c r="J117" i="1"/>
  <c r="E118" i="1"/>
  <c r="J118" i="1"/>
  <c r="J120" i="1" s="1"/>
  <c r="J121" i="1" s="1"/>
  <c r="J122" i="1" s="1"/>
  <c r="J123" i="1" s="1"/>
  <c r="J124" i="1" s="1"/>
  <c r="J125" i="1" s="1"/>
  <c r="E119" i="1"/>
  <c r="E120" i="1" s="1"/>
  <c r="E121" i="1" s="1"/>
  <c r="E122" i="1" s="1"/>
  <c r="E123" i="1" s="1"/>
  <c r="E124" i="1" s="1"/>
  <c r="E126" i="1" s="1"/>
  <c r="E127" i="1" s="1"/>
  <c r="E128" i="1" s="1"/>
  <c r="E129" i="1" s="1"/>
  <c r="E130" i="1" s="1"/>
  <c r="I115" i="1"/>
  <c r="L115" i="1"/>
  <c r="K116" i="1" s="1"/>
  <c r="L116" i="1" s="1"/>
  <c r="H115" i="1"/>
  <c r="K115" i="1"/>
  <c r="J115" i="1"/>
  <c r="L11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3" i="1"/>
  <c r="E114" i="1"/>
  <c r="E99" i="1"/>
  <c r="E104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5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4" i="1"/>
  <c r="F3" i="1"/>
  <c r="I3" i="1" s="1"/>
  <c r="D3" i="1"/>
  <c r="D4" i="1" s="1"/>
  <c r="F166" i="1" l="1"/>
  <c r="E132" i="1"/>
  <c r="E133" i="1" s="1"/>
  <c r="E135" i="1" s="1"/>
  <c r="E137" i="1" s="1"/>
  <c r="E138" i="1" s="1"/>
  <c r="E140" i="1" s="1"/>
  <c r="E141" i="1" s="1"/>
  <c r="E142" i="1" s="1"/>
  <c r="E143" i="1" s="1"/>
  <c r="E144" i="1" s="1"/>
  <c r="E145" i="1" s="1"/>
  <c r="E146" i="1" s="1"/>
  <c r="E147" i="1" s="1"/>
  <c r="E148" i="1" s="1"/>
  <c r="E150" i="1" s="1"/>
  <c r="E151" i="1" s="1"/>
  <c r="E152" i="1" s="1"/>
  <c r="E153" i="1" s="1"/>
  <c r="E155" i="1" s="1"/>
  <c r="E156" i="1" s="1"/>
  <c r="E157" i="1" s="1"/>
  <c r="E159" i="1" s="1"/>
  <c r="E160" i="1" s="1"/>
  <c r="E161" i="1" s="1"/>
  <c r="E163" i="1" s="1"/>
  <c r="E164" i="1" s="1"/>
  <c r="E165" i="1" s="1"/>
  <c r="E167" i="1" s="1"/>
  <c r="E168" i="1" s="1"/>
  <c r="E170" i="1" s="1"/>
  <c r="E171" i="1" s="1"/>
  <c r="E172" i="1" s="1"/>
  <c r="E174" i="1" s="1"/>
  <c r="E175" i="1" s="1"/>
  <c r="E176" i="1" s="1"/>
  <c r="E178" i="1" s="1"/>
  <c r="E179" i="1" s="1"/>
  <c r="E180" i="1" s="1"/>
  <c r="E182" i="1" s="1"/>
  <c r="E183" i="1" s="1"/>
  <c r="E184" i="1" s="1"/>
  <c r="E186" i="1" s="1"/>
  <c r="E187" i="1" s="1"/>
  <c r="E188" i="1" s="1"/>
  <c r="E190" i="1" s="1"/>
  <c r="E191" i="1" s="1"/>
  <c r="E192" i="1" s="1"/>
  <c r="E193" i="1" s="1"/>
  <c r="E195" i="1" s="1"/>
  <c r="E196" i="1" s="1"/>
  <c r="E197" i="1" s="1"/>
  <c r="E198" i="1" s="1"/>
  <c r="E199" i="1" s="1"/>
  <c r="E200" i="1" s="1"/>
  <c r="E201" i="1" s="1"/>
  <c r="J127" i="1"/>
  <c r="J128" i="1" s="1"/>
  <c r="J129" i="1" s="1"/>
  <c r="J130" i="1" s="1"/>
  <c r="J132" i="1" s="1"/>
  <c r="J133" i="1" s="1"/>
  <c r="J134" i="1" s="1"/>
  <c r="J135" i="1" s="1"/>
  <c r="J137" i="1" s="1"/>
  <c r="J138" i="1" s="1"/>
  <c r="J140" i="1" s="1"/>
  <c r="J141" i="1" s="1"/>
  <c r="J142" i="1" s="1"/>
  <c r="J143" i="1" s="1"/>
  <c r="J144" i="1" s="1"/>
  <c r="J145" i="1" s="1"/>
  <c r="J146" i="1" s="1"/>
  <c r="J147" i="1" s="1"/>
  <c r="J150" i="1" s="1"/>
  <c r="J151" i="1" s="1"/>
  <c r="J152" i="1" s="1"/>
  <c r="J153" i="1" s="1"/>
  <c r="J155" i="1" s="1"/>
  <c r="J156" i="1" s="1"/>
  <c r="J157" i="1" s="1"/>
  <c r="J159" i="1" s="1"/>
  <c r="J160" i="1" s="1"/>
  <c r="J161" i="1" s="1"/>
  <c r="J163" i="1" s="1"/>
  <c r="J164" i="1" s="1"/>
  <c r="J167" i="1" s="1"/>
  <c r="J168" i="1" s="1"/>
  <c r="K117" i="1"/>
  <c r="L117" i="1" s="1"/>
  <c r="H116" i="1"/>
  <c r="I114" i="1"/>
  <c r="O114" i="1" s="1"/>
  <c r="D5" i="1"/>
  <c r="D6" i="1" s="1"/>
  <c r="F4" i="1"/>
  <c r="O3" i="1"/>
  <c r="N3" i="1"/>
  <c r="K3" i="1"/>
  <c r="L3" i="1" s="1"/>
  <c r="J116" i="1"/>
  <c r="E100" i="1"/>
  <c r="E101" i="1" s="1"/>
  <c r="E102" i="1" s="1"/>
  <c r="E103" i="1" s="1"/>
  <c r="E105" i="1" s="1"/>
  <c r="E106" i="1" s="1"/>
  <c r="E107" i="1" s="1"/>
  <c r="E108" i="1" s="1"/>
  <c r="E109" i="1" s="1"/>
  <c r="E110" i="1" s="1"/>
  <c r="E111" i="1" s="1"/>
  <c r="E112" i="1" s="1"/>
  <c r="E113" i="1" s="1"/>
  <c r="E115" i="1" s="1"/>
  <c r="E116" i="1" s="1"/>
  <c r="E17" i="1"/>
  <c r="E18" i="1" s="1"/>
  <c r="E19" i="1" s="1"/>
  <c r="E20" i="1" s="1"/>
  <c r="E21" i="1" s="1"/>
  <c r="E22" i="1" s="1"/>
  <c r="E23" i="1" s="1"/>
  <c r="E24" i="1" s="1"/>
  <c r="D7" i="1"/>
  <c r="F7" i="1" s="1"/>
  <c r="F6" i="1"/>
  <c r="F5" i="1"/>
  <c r="D8" i="1"/>
  <c r="J169" i="1" l="1"/>
  <c r="J170" i="1" s="1"/>
  <c r="J171" i="1" s="1"/>
  <c r="J172" i="1" s="1"/>
  <c r="J174" i="1" s="1"/>
  <c r="J175" i="1" s="1"/>
  <c r="J176" i="1" s="1"/>
  <c r="J178" i="1" s="1"/>
  <c r="J179" i="1" s="1"/>
  <c r="J180" i="1" s="1"/>
  <c r="J182" i="1" s="1"/>
  <c r="J183" i="1" s="1"/>
  <c r="J184" i="1" s="1"/>
  <c r="J186" i="1" s="1"/>
  <c r="J187" i="1" s="1"/>
  <c r="J188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K118" i="1"/>
  <c r="L118" i="1" s="1"/>
  <c r="E25" i="1"/>
  <c r="E26" i="1" s="1"/>
  <c r="E27" i="1" s="1"/>
  <c r="E28" i="1" s="1"/>
  <c r="H5" i="1"/>
  <c r="I5" i="1" s="1"/>
  <c r="N4" i="1"/>
  <c r="K4" i="1"/>
  <c r="L4" i="1" s="1"/>
  <c r="H4" i="1"/>
  <c r="I4" i="1" s="1"/>
  <c r="O4" i="1" s="1"/>
  <c r="K5" i="1"/>
  <c r="L5" i="1" s="1"/>
  <c r="N5" i="1"/>
  <c r="K6" i="1"/>
  <c r="L6" i="1" s="1"/>
  <c r="F8" i="1"/>
  <c r="D9" i="1"/>
  <c r="K119" i="1" l="1"/>
  <c r="L119" i="1" s="1"/>
  <c r="E29" i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O6" i="1"/>
  <c r="O5" i="1"/>
  <c r="H6" i="1"/>
  <c r="I6" i="1" s="1"/>
  <c r="H7" i="1" s="1"/>
  <c r="I7" i="1" s="1"/>
  <c r="N6" i="1"/>
  <c r="K7" i="1"/>
  <c r="L7" i="1" s="1"/>
  <c r="O7" i="1" s="1"/>
  <c r="H8" i="1"/>
  <c r="I8" i="1" s="1"/>
  <c r="F9" i="1"/>
  <c r="D10" i="1"/>
  <c r="K120" i="1" l="1"/>
  <c r="L120" i="1" s="1"/>
  <c r="N7" i="1"/>
  <c r="K8" i="1"/>
  <c r="L8" i="1" s="1"/>
  <c r="O8" i="1" s="1"/>
  <c r="F10" i="1"/>
  <c r="D11" i="1"/>
  <c r="H9" i="1"/>
  <c r="I9" i="1" s="1"/>
  <c r="K121" i="1" l="1"/>
  <c r="L121" i="1" s="1"/>
  <c r="K9" i="1"/>
  <c r="L9" i="1" s="1"/>
  <c r="K10" i="1" s="1"/>
  <c r="L10" i="1" s="1"/>
  <c r="N8" i="1"/>
  <c r="F11" i="1"/>
  <c r="D12" i="1"/>
  <c r="O9" i="1"/>
  <c r="H10" i="1"/>
  <c r="I10" i="1" s="1"/>
  <c r="K122" i="1" l="1"/>
  <c r="L122" i="1" s="1"/>
  <c r="N9" i="1"/>
  <c r="O10" i="1"/>
  <c r="K11" i="1"/>
  <c r="L11" i="1" s="1"/>
  <c r="H11" i="1"/>
  <c r="I11" i="1" s="1"/>
  <c r="F12" i="1"/>
  <c r="D13" i="1"/>
  <c r="N10" i="1"/>
  <c r="O11" i="1" l="1"/>
  <c r="N11" i="1"/>
  <c r="F13" i="1"/>
  <c r="D14" i="1"/>
  <c r="H12" i="1"/>
  <c r="I12" i="1" s="1"/>
  <c r="K12" i="1"/>
  <c r="L12" i="1" s="1"/>
  <c r="O12" i="1" l="1"/>
  <c r="F14" i="1"/>
  <c r="D15" i="1"/>
  <c r="N12" i="1"/>
  <c r="K13" i="1"/>
  <c r="L13" i="1" s="1"/>
  <c r="H13" i="1"/>
  <c r="I13" i="1" s="1"/>
  <c r="N13" i="1" l="1"/>
  <c r="F15" i="1"/>
  <c r="D16" i="1"/>
  <c r="O13" i="1"/>
  <c r="H14" i="1"/>
  <c r="I14" i="1" s="1"/>
  <c r="K14" i="1"/>
  <c r="L14" i="1" s="1"/>
  <c r="F16" i="1" l="1"/>
  <c r="D17" i="1"/>
  <c r="K15" i="1"/>
  <c r="L15" i="1" s="1"/>
  <c r="H15" i="1"/>
  <c r="I15" i="1" s="1"/>
  <c r="O14" i="1"/>
  <c r="N14" i="1"/>
  <c r="O15" i="1" l="1"/>
  <c r="F17" i="1"/>
  <c r="D18" i="1"/>
  <c r="N15" i="1"/>
  <c r="H16" i="1"/>
  <c r="I16" i="1" s="1"/>
  <c r="K16" i="1"/>
  <c r="L16" i="1" s="1"/>
  <c r="N16" i="1" l="1"/>
  <c r="F18" i="1"/>
  <c r="D19" i="1"/>
  <c r="O16" i="1"/>
  <c r="K17" i="1"/>
  <c r="L17" i="1" s="1"/>
  <c r="H17" i="1"/>
  <c r="I17" i="1" s="1"/>
  <c r="N17" i="1" l="1"/>
  <c r="F19" i="1"/>
  <c r="D20" i="1"/>
  <c r="O17" i="1"/>
  <c r="H18" i="1"/>
  <c r="I18" i="1" s="1"/>
  <c r="K18" i="1"/>
  <c r="L18" i="1" s="1"/>
  <c r="O18" i="1" l="1"/>
  <c r="K19" i="1"/>
  <c r="L19" i="1" s="1"/>
  <c r="H19" i="1"/>
  <c r="I19" i="1" s="1"/>
  <c r="F20" i="1"/>
  <c r="D21" i="1"/>
  <c r="N18" i="1"/>
  <c r="O19" i="1" l="1"/>
  <c r="N19" i="1"/>
  <c r="F21" i="1"/>
  <c r="D22" i="1"/>
  <c r="H20" i="1"/>
  <c r="I20" i="1" s="1"/>
  <c r="K20" i="1"/>
  <c r="L20" i="1" s="1"/>
  <c r="O20" i="1" l="1"/>
  <c r="N20" i="1"/>
  <c r="F22" i="1"/>
  <c r="D23" i="1"/>
  <c r="K21" i="1"/>
  <c r="L21" i="1" s="1"/>
  <c r="H21" i="1"/>
  <c r="I21" i="1" s="1"/>
  <c r="F23" i="1" l="1"/>
  <c r="D24" i="1"/>
  <c r="N21" i="1"/>
  <c r="H22" i="1"/>
  <c r="I22" i="1" s="1"/>
  <c r="K22" i="1"/>
  <c r="L22" i="1" s="1"/>
  <c r="O21" i="1"/>
  <c r="N22" i="1" l="1"/>
  <c r="F24" i="1"/>
  <c r="D25" i="1"/>
  <c r="O22" i="1"/>
  <c r="K23" i="1"/>
  <c r="L23" i="1" s="1"/>
  <c r="H23" i="1"/>
  <c r="I23" i="1" s="1"/>
  <c r="N23" i="1" l="1"/>
  <c r="F25" i="1"/>
  <c r="D26" i="1"/>
  <c r="O23" i="1"/>
  <c r="K24" i="1"/>
  <c r="L24" i="1" s="1"/>
  <c r="H24" i="1"/>
  <c r="I24" i="1" s="1"/>
  <c r="O24" i="1" s="1"/>
  <c r="F26" i="1" l="1"/>
  <c r="D27" i="1"/>
  <c r="K25" i="1"/>
  <c r="L25" i="1" s="1"/>
  <c r="H25" i="1"/>
  <c r="I25" i="1" s="1"/>
  <c r="N24" i="1"/>
  <c r="O25" i="1" l="1"/>
  <c r="F27" i="1"/>
  <c r="D28" i="1"/>
  <c r="N25" i="1"/>
  <c r="H26" i="1"/>
  <c r="I26" i="1" s="1"/>
  <c r="K26" i="1"/>
  <c r="L26" i="1" s="1"/>
  <c r="O26" i="1" l="1"/>
  <c r="N26" i="1"/>
  <c r="F28" i="1"/>
  <c r="D29" i="1"/>
  <c r="K27" i="1"/>
  <c r="L27" i="1" s="1"/>
  <c r="H27" i="1"/>
  <c r="I27" i="1" s="1"/>
  <c r="O27" i="1" s="1"/>
  <c r="F29" i="1" l="1"/>
  <c r="D30" i="1"/>
  <c r="N27" i="1"/>
  <c r="H28" i="1"/>
  <c r="I28" i="1" s="1"/>
  <c r="K28" i="1"/>
  <c r="L28" i="1" s="1"/>
  <c r="O28" i="1" l="1"/>
  <c r="N28" i="1"/>
  <c r="F30" i="1"/>
  <c r="D31" i="1"/>
  <c r="K29" i="1"/>
  <c r="L29" i="1" s="1"/>
  <c r="H29" i="1"/>
  <c r="I29" i="1" s="1"/>
  <c r="O29" i="1" s="1"/>
  <c r="F31" i="1" l="1"/>
  <c r="D32" i="1"/>
  <c r="N29" i="1"/>
  <c r="H30" i="1"/>
  <c r="I30" i="1" s="1"/>
  <c r="K30" i="1"/>
  <c r="L30" i="1" s="1"/>
  <c r="N30" i="1" l="1"/>
  <c r="F32" i="1"/>
  <c r="D33" i="1"/>
  <c r="O30" i="1"/>
  <c r="K31" i="1"/>
  <c r="L31" i="1" s="1"/>
  <c r="H31" i="1"/>
  <c r="I31" i="1" s="1"/>
  <c r="F33" i="1" l="1"/>
  <c r="D34" i="1"/>
  <c r="N31" i="1"/>
  <c r="O31" i="1"/>
  <c r="K32" i="1"/>
  <c r="L32" i="1" s="1"/>
  <c r="H32" i="1"/>
  <c r="I32" i="1" s="1"/>
  <c r="N32" i="1" l="1"/>
  <c r="O32" i="1"/>
  <c r="K33" i="1"/>
  <c r="L33" i="1" s="1"/>
  <c r="H33" i="1"/>
  <c r="I33" i="1" s="1"/>
  <c r="F34" i="1"/>
  <c r="D35" i="1"/>
  <c r="N33" i="1" l="1"/>
  <c r="O33" i="1"/>
  <c r="H34" i="1"/>
  <c r="I34" i="1" s="1"/>
  <c r="K34" i="1"/>
  <c r="L34" i="1" s="1"/>
  <c r="F35" i="1"/>
  <c r="D36" i="1"/>
  <c r="O34" i="1" l="1"/>
  <c r="K35" i="1"/>
  <c r="L35" i="1" s="1"/>
  <c r="H35" i="1"/>
  <c r="I35" i="1" s="1"/>
  <c r="F36" i="1"/>
  <c r="D37" i="1"/>
  <c r="N34" i="1"/>
  <c r="O35" i="1" l="1"/>
  <c r="N35" i="1"/>
  <c r="F37" i="1"/>
  <c r="D38" i="1"/>
  <c r="H36" i="1"/>
  <c r="I36" i="1" s="1"/>
  <c r="K36" i="1"/>
  <c r="L36" i="1" s="1"/>
  <c r="O36" i="1" l="1"/>
  <c r="K37" i="1"/>
  <c r="L37" i="1" s="1"/>
  <c r="H37" i="1"/>
  <c r="I37" i="1" s="1"/>
  <c r="N36" i="1"/>
  <c r="D39" i="1"/>
  <c r="F38" i="1"/>
  <c r="O37" i="1" l="1"/>
  <c r="N37" i="1"/>
  <c r="H38" i="1"/>
  <c r="I38" i="1" s="1"/>
  <c r="K38" i="1"/>
  <c r="L38" i="1" s="1"/>
  <c r="F39" i="1"/>
  <c r="D40" i="1"/>
  <c r="O38" i="1" l="1"/>
  <c r="K39" i="1"/>
  <c r="L39" i="1" s="1"/>
  <c r="H39" i="1"/>
  <c r="I39" i="1" s="1"/>
  <c r="D41" i="1"/>
  <c r="F40" i="1"/>
  <c r="N38" i="1"/>
  <c r="O39" i="1" l="1"/>
  <c r="N39" i="1"/>
  <c r="F41" i="1"/>
  <c r="D42" i="1"/>
  <c r="K40" i="1"/>
  <c r="L40" i="1" s="1"/>
  <c r="H40" i="1"/>
  <c r="I40" i="1" s="1"/>
  <c r="O40" i="1" l="1"/>
  <c r="F42" i="1"/>
  <c r="D43" i="1"/>
  <c r="N40" i="1"/>
  <c r="H41" i="1"/>
  <c r="I41" i="1" s="1"/>
  <c r="K41" i="1"/>
  <c r="L41" i="1" s="1"/>
  <c r="N41" i="1" l="1"/>
  <c r="F43" i="1"/>
  <c r="D44" i="1"/>
  <c r="O41" i="1"/>
  <c r="K42" i="1"/>
  <c r="L42" i="1" s="1"/>
  <c r="H42" i="1"/>
  <c r="I42" i="1" s="1"/>
  <c r="N42" i="1" l="1"/>
  <c r="F44" i="1"/>
  <c r="D45" i="1"/>
  <c r="O42" i="1"/>
  <c r="K43" i="1"/>
  <c r="L43" i="1" s="1"/>
  <c r="H43" i="1"/>
  <c r="I43" i="1" s="1"/>
  <c r="O43" i="1" s="1"/>
  <c r="F45" i="1" l="1"/>
  <c r="D46" i="1"/>
  <c r="K44" i="1"/>
  <c r="L44" i="1" s="1"/>
  <c r="H44" i="1"/>
  <c r="I44" i="1" s="1"/>
  <c r="N43" i="1"/>
  <c r="O44" i="1" l="1"/>
  <c r="F46" i="1"/>
  <c r="D47" i="1"/>
  <c r="N44" i="1"/>
  <c r="K45" i="1"/>
  <c r="L45" i="1" s="1"/>
  <c r="H45" i="1"/>
  <c r="I45" i="1" s="1"/>
  <c r="O45" i="1" s="1"/>
  <c r="N45" i="1" l="1"/>
  <c r="D48" i="1"/>
  <c r="F47" i="1"/>
  <c r="K46" i="1"/>
  <c r="L46" i="1" s="1"/>
  <c r="H46" i="1"/>
  <c r="I46" i="1" s="1"/>
  <c r="O46" i="1" l="1"/>
  <c r="N46" i="1"/>
  <c r="K47" i="1"/>
  <c r="L47" i="1" s="1"/>
  <c r="H47" i="1"/>
  <c r="I47" i="1" s="1"/>
  <c r="F48" i="1"/>
  <c r="D49" i="1"/>
  <c r="F49" i="1" l="1"/>
  <c r="D50" i="1"/>
  <c r="O47" i="1"/>
  <c r="N47" i="1"/>
  <c r="K48" i="1"/>
  <c r="L48" i="1" s="1"/>
  <c r="K49" i="1" s="1"/>
  <c r="L49" i="1" s="1"/>
  <c r="H48" i="1"/>
  <c r="I48" i="1" s="1"/>
  <c r="F50" i="1" l="1"/>
  <c r="D51" i="1"/>
  <c r="O48" i="1"/>
  <c r="H49" i="1"/>
  <c r="N48" i="1"/>
  <c r="F51" i="1" l="1"/>
  <c r="D52" i="1"/>
  <c r="K50" i="1"/>
  <c r="L50" i="1" s="1"/>
  <c r="I49" i="1"/>
  <c r="O49" i="1" s="1"/>
  <c r="N49" i="1"/>
  <c r="K51" i="1" l="1"/>
  <c r="L51" i="1" s="1"/>
  <c r="F52" i="1"/>
  <c r="D53" i="1"/>
  <c r="H50" i="1"/>
  <c r="F53" i="1" l="1"/>
  <c r="D54" i="1"/>
  <c r="I50" i="1"/>
  <c r="N50" i="1"/>
  <c r="K52" i="1"/>
  <c r="L52" i="1" s="1"/>
  <c r="O50" i="1" l="1"/>
  <c r="H51" i="1"/>
  <c r="D55" i="1"/>
  <c r="F54" i="1"/>
  <c r="K53" i="1"/>
  <c r="L53" i="1" s="1"/>
  <c r="K54" i="1" l="1"/>
  <c r="L54" i="1" s="1"/>
  <c r="I51" i="1"/>
  <c r="N51" i="1"/>
  <c r="F55" i="1"/>
  <c r="D56" i="1"/>
  <c r="O51" i="1" l="1"/>
  <c r="H52" i="1"/>
  <c r="F56" i="1"/>
  <c r="D57" i="1"/>
  <c r="K55" i="1"/>
  <c r="L55" i="1" s="1"/>
  <c r="I52" i="1" l="1"/>
  <c r="N52" i="1"/>
  <c r="F57" i="1"/>
  <c r="D58" i="1"/>
  <c r="K56" i="1"/>
  <c r="L56" i="1" s="1"/>
  <c r="D59" i="1" l="1"/>
  <c r="F58" i="1"/>
  <c r="K57" i="1"/>
  <c r="L57" i="1" s="1"/>
  <c r="O52" i="1"/>
  <c r="H53" i="1"/>
  <c r="I53" i="1" l="1"/>
  <c r="N53" i="1"/>
  <c r="K58" i="1"/>
  <c r="L58" i="1" s="1"/>
  <c r="F59" i="1"/>
  <c r="D60" i="1"/>
  <c r="D61" i="1" l="1"/>
  <c r="F60" i="1"/>
  <c r="K59" i="1"/>
  <c r="L59" i="1" s="1"/>
  <c r="O53" i="1"/>
  <c r="H54" i="1"/>
  <c r="I54" i="1" l="1"/>
  <c r="N54" i="1"/>
  <c r="K60" i="1"/>
  <c r="L60" i="1" s="1"/>
  <c r="F61" i="1"/>
  <c r="D62" i="1"/>
  <c r="F62" i="1" l="1"/>
  <c r="D63" i="1"/>
  <c r="K61" i="1"/>
  <c r="L61" i="1" s="1"/>
  <c r="O54" i="1"/>
  <c r="H55" i="1"/>
  <c r="F63" i="1" l="1"/>
  <c r="D64" i="1"/>
  <c r="I55" i="1"/>
  <c r="N55" i="1"/>
  <c r="K62" i="1"/>
  <c r="L62" i="1" s="1"/>
  <c r="F64" i="1" l="1"/>
  <c r="D65" i="1"/>
  <c r="O55" i="1"/>
  <c r="H56" i="1"/>
  <c r="K63" i="1"/>
  <c r="L63" i="1" s="1"/>
  <c r="F65" i="1" l="1"/>
  <c r="D66" i="1"/>
  <c r="I56" i="1"/>
  <c r="N56" i="1"/>
  <c r="K64" i="1"/>
  <c r="L64" i="1" s="1"/>
  <c r="O56" i="1" l="1"/>
  <c r="H57" i="1"/>
  <c r="F66" i="1"/>
  <c r="D67" i="1"/>
  <c r="K65" i="1"/>
  <c r="L65" i="1" s="1"/>
  <c r="F67" i="1" l="1"/>
  <c r="D68" i="1"/>
  <c r="K66" i="1"/>
  <c r="L66" i="1" s="1"/>
  <c r="I57" i="1"/>
  <c r="N57" i="1"/>
  <c r="O57" i="1" l="1"/>
  <c r="H58" i="1"/>
  <c r="F68" i="1"/>
  <c r="D69" i="1"/>
  <c r="K67" i="1"/>
  <c r="L67" i="1" s="1"/>
  <c r="F69" i="1" l="1"/>
  <c r="D70" i="1"/>
  <c r="K68" i="1"/>
  <c r="L68" i="1" s="1"/>
  <c r="I58" i="1"/>
  <c r="N58" i="1"/>
  <c r="O58" i="1" l="1"/>
  <c r="H59" i="1"/>
  <c r="F70" i="1"/>
  <c r="D71" i="1"/>
  <c r="K69" i="1"/>
  <c r="L69" i="1" s="1"/>
  <c r="F71" i="1" l="1"/>
  <c r="D72" i="1"/>
  <c r="K70" i="1"/>
  <c r="L70" i="1" s="1"/>
  <c r="I59" i="1"/>
  <c r="N59" i="1"/>
  <c r="O59" i="1" l="1"/>
  <c r="H60" i="1"/>
  <c r="F72" i="1"/>
  <c r="D73" i="1"/>
  <c r="K71" i="1"/>
  <c r="L71" i="1" s="1"/>
  <c r="F73" i="1" l="1"/>
  <c r="D74" i="1"/>
  <c r="I60" i="1"/>
  <c r="N60" i="1"/>
  <c r="K72" i="1"/>
  <c r="L72" i="1" s="1"/>
  <c r="F74" i="1" l="1"/>
  <c r="D75" i="1"/>
  <c r="O60" i="1"/>
  <c r="H61" i="1"/>
  <c r="K73" i="1"/>
  <c r="L73" i="1" s="1"/>
  <c r="F75" i="1" l="1"/>
  <c r="D76" i="1"/>
  <c r="I61" i="1"/>
  <c r="N61" i="1"/>
  <c r="K74" i="1"/>
  <c r="L74" i="1" s="1"/>
  <c r="F76" i="1" l="1"/>
  <c r="D77" i="1"/>
  <c r="O61" i="1"/>
  <c r="H62" i="1"/>
  <c r="K75" i="1"/>
  <c r="L75" i="1" s="1"/>
  <c r="I62" i="1" l="1"/>
  <c r="N62" i="1"/>
  <c r="F77" i="1"/>
  <c r="D78" i="1"/>
  <c r="K76" i="1"/>
  <c r="L76" i="1" s="1"/>
  <c r="F78" i="1" l="1"/>
  <c r="D79" i="1"/>
  <c r="K77" i="1"/>
  <c r="L77" i="1" s="1"/>
  <c r="O62" i="1"/>
  <c r="H63" i="1"/>
  <c r="I63" i="1" l="1"/>
  <c r="N63" i="1"/>
  <c r="F79" i="1"/>
  <c r="D80" i="1"/>
  <c r="K78" i="1"/>
  <c r="L78" i="1" s="1"/>
  <c r="K79" i="1" l="1"/>
  <c r="L79" i="1" s="1"/>
  <c r="F80" i="1"/>
  <c r="D81" i="1"/>
  <c r="O63" i="1"/>
  <c r="H64" i="1"/>
  <c r="K80" i="1" l="1"/>
  <c r="L80" i="1" s="1"/>
  <c r="I64" i="1"/>
  <c r="N64" i="1"/>
  <c r="F81" i="1"/>
  <c r="D82" i="1"/>
  <c r="K81" i="1" l="1"/>
  <c r="L81" i="1" s="1"/>
  <c r="O64" i="1"/>
  <c r="H65" i="1"/>
  <c r="F82" i="1"/>
  <c r="D83" i="1"/>
  <c r="F83" i="1" l="1"/>
  <c r="D84" i="1"/>
  <c r="K82" i="1"/>
  <c r="L82" i="1" s="1"/>
  <c r="I65" i="1"/>
  <c r="N65" i="1"/>
  <c r="D85" i="1" l="1"/>
  <c r="F84" i="1"/>
  <c r="O65" i="1"/>
  <c r="H66" i="1"/>
  <c r="K83" i="1"/>
  <c r="L83" i="1" s="1"/>
  <c r="I66" i="1" l="1"/>
  <c r="N66" i="1"/>
  <c r="K84" i="1"/>
  <c r="L84" i="1" s="1"/>
  <c r="F85" i="1"/>
  <c r="D86" i="1"/>
  <c r="K85" i="1" l="1"/>
  <c r="L85" i="1" s="1"/>
  <c r="F86" i="1"/>
  <c r="D87" i="1"/>
  <c r="O66" i="1"/>
  <c r="H67" i="1"/>
  <c r="I67" i="1" l="1"/>
  <c r="N67" i="1"/>
  <c r="K86" i="1"/>
  <c r="L86" i="1" s="1"/>
  <c r="D88" i="1"/>
  <c r="F87" i="1"/>
  <c r="K87" i="1" l="1"/>
  <c r="L87" i="1" s="1"/>
  <c r="F88" i="1"/>
  <c r="D89" i="1"/>
  <c r="O67" i="1"/>
  <c r="H68" i="1"/>
  <c r="K88" i="1" l="1"/>
  <c r="L88" i="1" s="1"/>
  <c r="I68" i="1"/>
  <c r="N68" i="1"/>
  <c r="D90" i="1"/>
  <c r="F89" i="1"/>
  <c r="F90" i="1" l="1"/>
  <c r="D91" i="1"/>
  <c r="O68" i="1"/>
  <c r="H69" i="1"/>
  <c r="K89" i="1"/>
  <c r="L89" i="1" s="1"/>
  <c r="D92" i="1" l="1"/>
  <c r="F91" i="1"/>
  <c r="I69" i="1"/>
  <c r="N69" i="1"/>
  <c r="K90" i="1"/>
  <c r="L90" i="1" s="1"/>
  <c r="K91" i="1" l="1"/>
  <c r="L91" i="1" s="1"/>
  <c r="O69" i="1"/>
  <c r="H70" i="1"/>
  <c r="F92" i="1"/>
  <c r="D93" i="1"/>
  <c r="F93" i="1" l="1"/>
  <c r="D94" i="1"/>
  <c r="K92" i="1"/>
  <c r="L92" i="1" s="1"/>
  <c r="I70" i="1"/>
  <c r="N70" i="1"/>
  <c r="F94" i="1" l="1"/>
  <c r="D95" i="1"/>
  <c r="O70" i="1"/>
  <c r="H71" i="1"/>
  <c r="K93" i="1"/>
  <c r="L93" i="1" s="1"/>
  <c r="D96" i="1" l="1"/>
  <c r="F95" i="1"/>
  <c r="I71" i="1"/>
  <c r="N71" i="1"/>
  <c r="K94" i="1"/>
  <c r="L94" i="1" s="1"/>
  <c r="O71" i="1" l="1"/>
  <c r="H72" i="1"/>
  <c r="K95" i="1"/>
  <c r="L95" i="1" s="1"/>
  <c r="F96" i="1"/>
  <c r="D97" i="1"/>
  <c r="D98" i="1" l="1"/>
  <c r="F97" i="1"/>
  <c r="K96" i="1"/>
  <c r="L96" i="1" s="1"/>
  <c r="I72" i="1"/>
  <c r="N72" i="1"/>
  <c r="K97" i="1" l="1"/>
  <c r="L97" i="1" s="1"/>
  <c r="O72" i="1"/>
  <c r="H73" i="1"/>
  <c r="D99" i="1"/>
  <c r="F98" i="1"/>
  <c r="K98" i="1" l="1"/>
  <c r="L98" i="1" s="1"/>
  <c r="F99" i="1"/>
  <c r="D100" i="1"/>
  <c r="I73" i="1"/>
  <c r="N73" i="1"/>
  <c r="O73" i="1" l="1"/>
  <c r="H74" i="1"/>
  <c r="K99" i="1"/>
  <c r="L99" i="1" s="1"/>
  <c r="D101" i="1"/>
  <c r="F100" i="1"/>
  <c r="F101" i="1" l="1"/>
  <c r="D102" i="1"/>
  <c r="I74" i="1"/>
  <c r="N74" i="1"/>
  <c r="K100" i="1"/>
  <c r="L100" i="1" s="1"/>
  <c r="D103" i="1" l="1"/>
  <c r="F102" i="1"/>
  <c r="O74" i="1"/>
  <c r="H75" i="1"/>
  <c r="K101" i="1"/>
  <c r="L101" i="1" s="1"/>
  <c r="K102" i="1" l="1"/>
  <c r="L102" i="1" s="1"/>
  <c r="I75" i="1"/>
  <c r="N75" i="1"/>
  <c r="F103" i="1"/>
  <c r="D104" i="1"/>
  <c r="O75" i="1" l="1"/>
  <c r="H76" i="1"/>
  <c r="D105" i="1"/>
  <c r="F104" i="1"/>
  <c r="K103" i="1"/>
  <c r="L103" i="1" l="1"/>
  <c r="K104" i="1"/>
  <c r="I76" i="1"/>
  <c r="N76" i="1"/>
  <c r="L104" i="1"/>
  <c r="D106" i="1"/>
  <c r="D107" i="1" s="1"/>
  <c r="D108" i="1" s="1"/>
  <c r="F105" i="1"/>
  <c r="D109" i="1" l="1"/>
  <c r="F108" i="1"/>
  <c r="F106" i="1"/>
  <c r="K105" i="1"/>
  <c r="L105" i="1" s="1"/>
  <c r="O76" i="1"/>
  <c r="H77" i="1"/>
  <c r="F109" i="1" l="1"/>
  <c r="D110" i="1"/>
  <c r="I77" i="1"/>
  <c r="N77" i="1"/>
  <c r="F107" i="1"/>
  <c r="K106" i="1"/>
  <c r="L106" i="1" s="1"/>
  <c r="D111" i="1" l="1"/>
  <c r="F110" i="1"/>
  <c r="K107" i="1"/>
  <c r="L107" i="1" s="1"/>
  <c r="K108" i="1" s="1"/>
  <c r="L108" i="1" s="1"/>
  <c r="O77" i="1"/>
  <c r="H78" i="1"/>
  <c r="F111" i="1" l="1"/>
  <c r="D112" i="1"/>
  <c r="K109" i="1"/>
  <c r="L109" i="1" s="1"/>
  <c r="K110" i="1" s="1"/>
  <c r="L110" i="1" s="1"/>
  <c r="K111" i="1" s="1"/>
  <c r="L111" i="1" s="1"/>
  <c r="I78" i="1"/>
  <c r="N78" i="1"/>
  <c r="D113" i="1" l="1"/>
  <c r="F112" i="1"/>
  <c r="K112" i="1" s="1"/>
  <c r="L112" i="1" s="1"/>
  <c r="O78" i="1"/>
  <c r="H79" i="1"/>
  <c r="F113" i="1" l="1"/>
  <c r="K113" i="1" s="1"/>
  <c r="D114" i="1"/>
  <c r="I79" i="1"/>
  <c r="N79" i="1"/>
  <c r="L113" i="1" l="1"/>
  <c r="K114" i="1"/>
  <c r="F114" i="1"/>
  <c r="D115" i="1"/>
  <c r="O79" i="1"/>
  <c r="H80" i="1"/>
  <c r="F115" i="1" l="1"/>
  <c r="D116" i="1"/>
  <c r="D117" i="1" s="1"/>
  <c r="I80" i="1"/>
  <c r="N80" i="1"/>
  <c r="F117" i="1" l="1"/>
  <c r="D118" i="1"/>
  <c r="F116" i="1"/>
  <c r="O80" i="1"/>
  <c r="H81" i="1"/>
  <c r="D119" i="1" l="1"/>
  <c r="F118" i="1"/>
  <c r="I81" i="1"/>
  <c r="N81" i="1"/>
  <c r="D120" i="1" l="1"/>
  <c r="F119" i="1"/>
  <c r="O81" i="1"/>
  <c r="H82" i="1"/>
  <c r="D121" i="1" l="1"/>
  <c r="F120" i="1"/>
  <c r="I82" i="1"/>
  <c r="N82" i="1"/>
  <c r="F121" i="1" l="1"/>
  <c r="D122" i="1"/>
  <c r="O82" i="1"/>
  <c r="H83" i="1"/>
  <c r="D123" i="1" l="1"/>
  <c r="F122" i="1"/>
  <c r="I83" i="1"/>
  <c r="N83" i="1"/>
  <c r="D124" i="1" l="1"/>
  <c r="F123" i="1"/>
  <c r="G123" i="1" s="1"/>
  <c r="K123" i="1" s="1"/>
  <c r="L123" i="1" s="1"/>
  <c r="O83" i="1"/>
  <c r="H84" i="1"/>
  <c r="F124" i="1" l="1"/>
  <c r="G124" i="1" s="1"/>
  <c r="K124" i="1" s="1"/>
  <c r="L124" i="1" s="1"/>
  <c r="D125" i="1"/>
  <c r="I84" i="1"/>
  <c r="N84" i="1"/>
  <c r="D126" i="1" l="1"/>
  <c r="F125" i="1"/>
  <c r="G125" i="1" s="1"/>
  <c r="O84" i="1"/>
  <c r="H85" i="1"/>
  <c r="K125" i="1" l="1"/>
  <c r="G126" i="1"/>
  <c r="F126" i="1"/>
  <c r="D127" i="1"/>
  <c r="I85" i="1"/>
  <c r="N85" i="1"/>
  <c r="L126" i="1" l="1"/>
  <c r="L125" i="1"/>
  <c r="K126" i="1"/>
  <c r="F127" i="1"/>
  <c r="G127" i="1" s="1"/>
  <c r="D128" i="1"/>
  <c r="O85" i="1"/>
  <c r="H86" i="1"/>
  <c r="K127" i="1" l="1"/>
  <c r="L127" i="1" s="1"/>
  <c r="D129" i="1"/>
  <c r="F128" i="1"/>
  <c r="G128" i="1" s="1"/>
  <c r="K128" i="1" s="1"/>
  <c r="L128" i="1" s="1"/>
  <c r="I86" i="1"/>
  <c r="N86" i="1"/>
  <c r="F129" i="1" l="1"/>
  <c r="G129" i="1" s="1"/>
  <c r="K129" i="1" s="1"/>
  <c r="L129" i="1" s="1"/>
  <c r="D130" i="1"/>
  <c r="O86" i="1"/>
  <c r="H87" i="1"/>
  <c r="F130" i="1" l="1"/>
  <c r="G130" i="1" s="1"/>
  <c r="K130" i="1" s="1"/>
  <c r="L130" i="1" s="1"/>
  <c r="I87" i="1"/>
  <c r="N87" i="1"/>
  <c r="D132" i="1" l="1"/>
  <c r="O87" i="1"/>
  <c r="H88" i="1"/>
  <c r="F132" i="1" l="1"/>
  <c r="G132" i="1" s="1"/>
  <c r="K132" i="1" s="1"/>
  <c r="L132" i="1" s="1"/>
  <c r="D133" i="1"/>
  <c r="I88" i="1"/>
  <c r="N88" i="1"/>
  <c r="F133" i="1" l="1"/>
  <c r="G133" i="1" s="1"/>
  <c r="K133" i="1" s="1"/>
  <c r="L133" i="1" s="1"/>
  <c r="D134" i="1"/>
  <c r="O88" i="1"/>
  <c r="H89" i="1"/>
  <c r="D135" i="1" l="1"/>
  <c r="F134" i="1"/>
  <c r="G134" i="1" s="1"/>
  <c r="K134" i="1" s="1"/>
  <c r="L134" i="1" s="1"/>
  <c r="I89" i="1"/>
  <c r="N89" i="1"/>
  <c r="F135" i="1" l="1"/>
  <c r="G135" i="1" s="1"/>
  <c r="K135" i="1" s="1"/>
  <c r="L135" i="1" s="1"/>
  <c r="O89" i="1"/>
  <c r="H90" i="1"/>
  <c r="D137" i="1" l="1"/>
  <c r="I90" i="1"/>
  <c r="N90" i="1"/>
  <c r="F137" i="1" l="1"/>
  <c r="G137" i="1" s="1"/>
  <c r="K137" i="1" s="1"/>
  <c r="L137" i="1" s="1"/>
  <c r="D138" i="1"/>
  <c r="O90" i="1"/>
  <c r="H91" i="1"/>
  <c r="F138" i="1" l="1"/>
  <c r="G138" i="1" s="1"/>
  <c r="K138" i="1" s="1"/>
  <c r="L138" i="1" s="1"/>
  <c r="I91" i="1"/>
  <c r="N91" i="1"/>
  <c r="D140" i="1" l="1"/>
  <c r="O91" i="1"/>
  <c r="H92" i="1"/>
  <c r="F140" i="1" l="1"/>
  <c r="G140" i="1" s="1"/>
  <c r="K140" i="1" s="1"/>
  <c r="L140" i="1" s="1"/>
  <c r="D141" i="1"/>
  <c r="I92" i="1"/>
  <c r="N92" i="1"/>
  <c r="D142" i="1" l="1"/>
  <c r="F141" i="1"/>
  <c r="G141" i="1" s="1"/>
  <c r="K141" i="1" s="1"/>
  <c r="L141" i="1" s="1"/>
  <c r="O92" i="1"/>
  <c r="H93" i="1"/>
  <c r="F142" i="1" l="1"/>
  <c r="G142" i="1" s="1"/>
  <c r="K142" i="1" s="1"/>
  <c r="L142" i="1" s="1"/>
  <c r="D143" i="1"/>
  <c r="I93" i="1"/>
  <c r="N93" i="1"/>
  <c r="F143" i="1" l="1"/>
  <c r="G143" i="1" s="1"/>
  <c r="K143" i="1" s="1"/>
  <c r="L143" i="1" s="1"/>
  <c r="D144" i="1"/>
  <c r="O93" i="1"/>
  <c r="H94" i="1"/>
  <c r="D145" i="1" l="1"/>
  <c r="F144" i="1"/>
  <c r="G144" i="1" s="1"/>
  <c r="K144" i="1" s="1"/>
  <c r="L144" i="1" s="1"/>
  <c r="I94" i="1"/>
  <c r="N94" i="1"/>
  <c r="F145" i="1" l="1"/>
  <c r="G145" i="1" s="1"/>
  <c r="K145" i="1" s="1"/>
  <c r="L145" i="1" s="1"/>
  <c r="D146" i="1"/>
  <c r="O94" i="1"/>
  <c r="H95" i="1"/>
  <c r="F146" i="1" l="1"/>
  <c r="G146" i="1" s="1"/>
  <c r="K146" i="1" s="1"/>
  <c r="L146" i="1" s="1"/>
  <c r="D147" i="1"/>
  <c r="I95" i="1"/>
  <c r="N95" i="1"/>
  <c r="F147" i="1" l="1"/>
  <c r="G147" i="1" s="1"/>
  <c r="K147" i="1" s="1"/>
  <c r="L147" i="1" s="1"/>
  <c r="D148" i="1"/>
  <c r="O95" i="1"/>
  <c r="H96" i="1"/>
  <c r="F148" i="1" l="1"/>
  <c r="G148" i="1" s="1"/>
  <c r="K148" i="1" s="1"/>
  <c r="L148" i="1" s="1"/>
  <c r="I96" i="1"/>
  <c r="N96" i="1"/>
  <c r="D150" i="1" l="1"/>
  <c r="O96" i="1"/>
  <c r="H97" i="1"/>
  <c r="D151" i="1" l="1"/>
  <c r="F150" i="1"/>
  <c r="G150" i="1" s="1"/>
  <c r="K150" i="1" s="1"/>
  <c r="L150" i="1" s="1"/>
  <c r="I97" i="1"/>
  <c r="N97" i="1"/>
  <c r="D152" i="1" l="1"/>
  <c r="F151" i="1"/>
  <c r="G151" i="1" s="1"/>
  <c r="K151" i="1" s="1"/>
  <c r="L151" i="1" s="1"/>
  <c r="O97" i="1"/>
  <c r="H98" i="1"/>
  <c r="F152" i="1" l="1"/>
  <c r="G152" i="1" s="1"/>
  <c r="K152" i="1" s="1"/>
  <c r="L152" i="1" s="1"/>
  <c r="D153" i="1"/>
  <c r="I98" i="1"/>
  <c r="N98" i="1"/>
  <c r="F153" i="1" l="1"/>
  <c r="G153" i="1" s="1"/>
  <c r="K153" i="1" s="1"/>
  <c r="L153" i="1" s="1"/>
  <c r="O98" i="1"/>
  <c r="H99" i="1"/>
  <c r="D155" i="1" l="1"/>
  <c r="I99" i="1"/>
  <c r="N99" i="1"/>
  <c r="F155" i="1" l="1"/>
  <c r="G155" i="1" s="1"/>
  <c r="K155" i="1" s="1"/>
  <c r="L155" i="1" s="1"/>
  <c r="D156" i="1"/>
  <c r="O99" i="1"/>
  <c r="H100" i="1"/>
  <c r="F156" i="1" l="1"/>
  <c r="G156" i="1" s="1"/>
  <c r="K156" i="1" s="1"/>
  <c r="L156" i="1" s="1"/>
  <c r="D157" i="1"/>
  <c r="D158" i="1" s="1"/>
  <c r="F158" i="1" s="1"/>
  <c r="I100" i="1"/>
  <c r="N100" i="1"/>
  <c r="F157" i="1" l="1"/>
  <c r="G157" i="1" s="1"/>
  <c r="O100" i="1"/>
  <c r="H101" i="1"/>
  <c r="K157" i="1" l="1"/>
  <c r="G158" i="1"/>
  <c r="D159" i="1"/>
  <c r="I101" i="1"/>
  <c r="N101" i="1"/>
  <c r="L157" i="1" l="1"/>
  <c r="K158" i="1"/>
  <c r="L158" i="1" s="1"/>
  <c r="F159" i="1"/>
  <c r="G159" i="1" s="1"/>
  <c r="K159" i="1" s="1"/>
  <c r="L159" i="1" s="1"/>
  <c r="D160" i="1"/>
  <c r="O101" i="1"/>
  <c r="H102" i="1"/>
  <c r="D161" i="1" l="1"/>
  <c r="F160" i="1"/>
  <c r="G160" i="1" s="1"/>
  <c r="K160" i="1" s="1"/>
  <c r="L160" i="1" s="1"/>
  <c r="I102" i="1"/>
  <c r="N102" i="1"/>
  <c r="F161" i="1" l="1"/>
  <c r="G161" i="1" s="1"/>
  <c r="K161" i="1" s="1"/>
  <c r="L161" i="1" s="1"/>
  <c r="O102" i="1"/>
  <c r="H103" i="1"/>
  <c r="D163" i="1" l="1"/>
  <c r="I103" i="1"/>
  <c r="N103" i="1"/>
  <c r="D164" i="1" l="1"/>
  <c r="F163" i="1"/>
  <c r="G163" i="1" s="1"/>
  <c r="K163" i="1" s="1"/>
  <c r="L163" i="1" s="1"/>
  <c r="O103" i="1"/>
  <c r="F164" i="1" l="1"/>
  <c r="G164" i="1" s="1"/>
  <c r="K164" i="1" s="1"/>
  <c r="L164" i="1" s="1"/>
  <c r="D165" i="1"/>
  <c r="I104" i="1"/>
  <c r="N104" i="1"/>
  <c r="F165" i="1" l="1"/>
  <c r="G165" i="1" s="1"/>
  <c r="O104" i="1"/>
  <c r="H105" i="1"/>
  <c r="L165" i="1" l="1"/>
  <c r="D167" i="1"/>
  <c r="I105" i="1"/>
  <c r="N105" i="1"/>
  <c r="D168" i="1" l="1"/>
  <c r="D169" i="1" s="1"/>
  <c r="F169" i="1" s="1"/>
  <c r="F167" i="1"/>
  <c r="G167" i="1" s="1"/>
  <c r="O105" i="1"/>
  <c r="H106" i="1"/>
  <c r="K167" i="1" l="1"/>
  <c r="L167" i="1" s="1"/>
  <c r="F168" i="1"/>
  <c r="G168" i="1" s="1"/>
  <c r="I106" i="1"/>
  <c r="N106" i="1"/>
  <c r="K168" i="1" l="1"/>
  <c r="G169" i="1"/>
  <c r="D170" i="1"/>
  <c r="O106" i="1"/>
  <c r="H107" i="1"/>
  <c r="L168" i="1" l="1"/>
  <c r="K169" i="1"/>
  <c r="L169" i="1" s="1"/>
  <c r="D171" i="1"/>
  <c r="F170" i="1"/>
  <c r="G170" i="1" s="1"/>
  <c r="K170" i="1" s="1"/>
  <c r="L170" i="1" s="1"/>
  <c r="I107" i="1"/>
  <c r="H108" i="1" s="1"/>
  <c r="N107" i="1"/>
  <c r="D172" i="1" l="1"/>
  <c r="F171" i="1"/>
  <c r="G171" i="1" s="1"/>
  <c r="K171" i="1" s="1"/>
  <c r="L171" i="1" s="1"/>
  <c r="I108" i="1"/>
  <c r="N108" i="1"/>
  <c r="O107" i="1"/>
  <c r="F172" i="1" l="1"/>
  <c r="G172" i="1" s="1"/>
  <c r="K172" i="1" s="1"/>
  <c r="L172" i="1" s="1"/>
  <c r="H109" i="1"/>
  <c r="O108" i="1"/>
  <c r="D174" i="1" l="1"/>
  <c r="I109" i="1"/>
  <c r="N109" i="1"/>
  <c r="F174" i="1" l="1"/>
  <c r="G174" i="1" s="1"/>
  <c r="K174" i="1" s="1"/>
  <c r="L174" i="1" s="1"/>
  <c r="D175" i="1"/>
  <c r="O109" i="1"/>
  <c r="H110" i="1"/>
  <c r="F175" i="1" l="1"/>
  <c r="G175" i="1" s="1"/>
  <c r="K175" i="1" s="1"/>
  <c r="L175" i="1" s="1"/>
  <c r="D176" i="1"/>
  <c r="I110" i="1"/>
  <c r="H111" i="1" s="1"/>
  <c r="N110" i="1"/>
  <c r="F176" i="1" l="1"/>
  <c r="G176" i="1" s="1"/>
  <c r="K176" i="1" s="1"/>
  <c r="L176" i="1" s="1"/>
  <c r="O110" i="1"/>
  <c r="D178" i="1" l="1"/>
  <c r="I111" i="1"/>
  <c r="N111" i="1"/>
  <c r="D179" i="1" l="1"/>
  <c r="F178" i="1"/>
  <c r="G178" i="1" s="1"/>
  <c r="K178" i="1" s="1"/>
  <c r="L178" i="1" s="1"/>
  <c r="O111" i="1"/>
  <c r="H112" i="1"/>
  <c r="D180" i="1" l="1"/>
  <c r="F179" i="1"/>
  <c r="G179" i="1" s="1"/>
  <c r="K179" i="1" s="1"/>
  <c r="L179" i="1" s="1"/>
  <c r="I112" i="1"/>
  <c r="N112" i="1"/>
  <c r="F180" i="1" l="1"/>
  <c r="G180" i="1" s="1"/>
  <c r="K180" i="1" s="1"/>
  <c r="L180" i="1" s="1"/>
  <c r="H113" i="1"/>
  <c r="H114" i="1" s="1"/>
  <c r="O112" i="1"/>
  <c r="D182" i="1" l="1"/>
  <c r="I113" i="1"/>
  <c r="N113" i="1"/>
  <c r="D183" i="1" l="1"/>
  <c r="F182" i="1"/>
  <c r="G182" i="1" s="1"/>
  <c r="K182" i="1" s="1"/>
  <c r="L182" i="1" s="1"/>
  <c r="O113" i="1"/>
  <c r="F183" i="1" l="1"/>
  <c r="G183" i="1" s="1"/>
  <c r="K183" i="1" s="1"/>
  <c r="L183" i="1" s="1"/>
  <c r="D184" i="1"/>
  <c r="D185" i="1" s="1"/>
  <c r="F185" i="1" s="1"/>
  <c r="N114" i="1"/>
  <c r="F184" i="1" l="1"/>
  <c r="G184" i="1" s="1"/>
  <c r="K184" i="1" l="1"/>
  <c r="G185" i="1"/>
  <c r="D186" i="1"/>
  <c r="N115" i="1"/>
  <c r="L184" i="1" l="1"/>
  <c r="K185" i="1"/>
  <c r="L185" i="1" s="1"/>
  <c r="D187" i="1"/>
  <c r="F186" i="1"/>
  <c r="G186" i="1" s="1"/>
  <c r="K186" i="1" s="1"/>
  <c r="L186" i="1" s="1"/>
  <c r="O115" i="1"/>
  <c r="I116" i="1"/>
  <c r="H117" i="1" s="1"/>
  <c r="I117" i="1" s="1"/>
  <c r="H118" i="1" s="1"/>
  <c r="I118" i="1" s="1"/>
  <c r="H119" i="1" s="1"/>
  <c r="I119" i="1" s="1"/>
  <c r="H120" i="1" s="1"/>
  <c r="I120" i="1" s="1"/>
  <c r="H121" i="1" s="1"/>
  <c r="I121" i="1" s="1"/>
  <c r="H122" i="1" s="1"/>
  <c r="I122" i="1" s="1"/>
  <c r="H123" i="1" s="1"/>
  <c r="I123" i="1" s="1"/>
  <c r="H124" i="1" s="1"/>
  <c r="I124" i="1" s="1"/>
  <c r="H125" i="1" s="1"/>
  <c r="I125" i="1" s="1"/>
  <c r="H126" i="1" s="1"/>
  <c r="I126" i="1" s="1"/>
  <c r="H127" i="1" s="1"/>
  <c r="I127" i="1" s="1"/>
  <c r="H128" i="1" s="1"/>
  <c r="I128" i="1" s="1"/>
  <c r="H129" i="1" s="1"/>
  <c r="I129" i="1" s="1"/>
  <c r="H130" i="1" s="1"/>
  <c r="I130" i="1" s="1"/>
  <c r="H132" i="1" s="1"/>
  <c r="I132" i="1" s="1"/>
  <c r="H133" i="1" s="1"/>
  <c r="I133" i="1" s="1"/>
  <c r="H134" i="1" s="1"/>
  <c r="I134" i="1" s="1"/>
  <c r="H135" i="1" s="1"/>
  <c r="I135" i="1" s="1"/>
  <c r="H137" i="1" s="1"/>
  <c r="I137" i="1" s="1"/>
  <c r="H138" i="1" s="1"/>
  <c r="I138" i="1" s="1"/>
  <c r="H140" i="1" s="1"/>
  <c r="I140" i="1" s="1"/>
  <c r="H141" i="1" s="1"/>
  <c r="I141" i="1" s="1"/>
  <c r="H142" i="1" s="1"/>
  <c r="I142" i="1" s="1"/>
  <c r="H143" i="1" s="1"/>
  <c r="I143" i="1" s="1"/>
  <c r="H144" i="1" s="1"/>
  <c r="I144" i="1" s="1"/>
  <c r="H145" i="1" s="1"/>
  <c r="I145" i="1" s="1"/>
  <c r="H146" i="1" s="1"/>
  <c r="I146" i="1" s="1"/>
  <c r="H147" i="1" s="1"/>
  <c r="I147" i="1" s="1"/>
  <c r="H148" i="1" s="1"/>
  <c r="I148" i="1" s="1"/>
  <c r="H150" i="1" s="1"/>
  <c r="I150" i="1" s="1"/>
  <c r="H151" i="1" s="1"/>
  <c r="I151" i="1" s="1"/>
  <c r="H152" i="1" s="1"/>
  <c r="I152" i="1" s="1"/>
  <c r="H153" i="1" s="1"/>
  <c r="I153" i="1" s="1"/>
  <c r="H155" i="1" s="1"/>
  <c r="I155" i="1" s="1"/>
  <c r="H156" i="1" s="1"/>
  <c r="I156" i="1" s="1"/>
  <c r="H157" i="1" s="1"/>
  <c r="I157" i="1" s="1"/>
  <c r="H158" i="1" l="1"/>
  <c r="I158" i="1" s="1"/>
  <c r="H159" i="1" s="1"/>
  <c r="I159" i="1" s="1"/>
  <c r="H160" i="1" s="1"/>
  <c r="I160" i="1" s="1"/>
  <c r="H161" i="1" s="1"/>
  <c r="I161" i="1" s="1"/>
  <c r="H163" i="1" s="1"/>
  <c r="I163" i="1" s="1"/>
  <c r="H164" i="1" s="1"/>
  <c r="I164" i="1" s="1"/>
  <c r="D188" i="1"/>
  <c r="D189" i="1" s="1"/>
  <c r="F189" i="1" s="1"/>
  <c r="F187" i="1"/>
  <c r="G187" i="1" s="1"/>
  <c r="K187" i="1" s="1"/>
  <c r="L187" i="1" s="1"/>
  <c r="N116" i="1"/>
  <c r="F188" i="1" l="1"/>
  <c r="G188" i="1" s="1"/>
  <c r="O116" i="1"/>
  <c r="K188" i="1" l="1"/>
  <c r="G189" i="1"/>
  <c r="D190" i="1"/>
  <c r="N117" i="1"/>
  <c r="L188" i="1" l="1"/>
  <c r="K189" i="1"/>
  <c r="L189" i="1" s="1"/>
  <c r="D191" i="1"/>
  <c r="F190" i="1"/>
  <c r="G190" i="1" s="1"/>
  <c r="O117" i="1"/>
  <c r="K190" i="1" l="1"/>
  <c r="L190" i="1" s="1"/>
  <c r="D192" i="1"/>
  <c r="F191" i="1"/>
  <c r="G191" i="1" s="1"/>
  <c r="K191" i="1" s="1"/>
  <c r="L191" i="1" s="1"/>
  <c r="N118" i="1"/>
  <c r="F192" i="1" l="1"/>
  <c r="G192" i="1" s="1"/>
  <c r="K192" i="1" s="1"/>
  <c r="L192" i="1" s="1"/>
  <c r="D193" i="1"/>
  <c r="O118" i="1"/>
  <c r="D194" i="1" l="1"/>
  <c r="F193" i="1"/>
  <c r="G193" i="1" s="1"/>
  <c r="K193" i="1" s="1"/>
  <c r="L193" i="1" s="1"/>
  <c r="N119" i="1"/>
  <c r="F194" i="1" l="1"/>
  <c r="G194" i="1" s="1"/>
  <c r="K194" i="1" s="1"/>
  <c r="L194" i="1" s="1"/>
  <c r="D195" i="1"/>
  <c r="O119" i="1"/>
  <c r="F195" i="1" l="1"/>
  <c r="G195" i="1" s="1"/>
  <c r="K195" i="1" s="1"/>
  <c r="L195" i="1" s="1"/>
  <c r="D196" i="1"/>
  <c r="N120" i="1"/>
  <c r="D197" i="1" l="1"/>
  <c r="F196" i="1"/>
  <c r="G196" i="1" s="1"/>
  <c r="K196" i="1" s="1"/>
  <c r="L196" i="1" s="1"/>
  <c r="O120" i="1"/>
  <c r="D198" i="1" l="1"/>
  <c r="F197" i="1"/>
  <c r="G197" i="1" s="1"/>
  <c r="K197" i="1" s="1"/>
  <c r="L197" i="1" s="1"/>
  <c r="N121" i="1"/>
  <c r="D199" i="1" l="1"/>
  <c r="F198" i="1"/>
  <c r="G198" i="1" s="1"/>
  <c r="K198" i="1" s="1"/>
  <c r="L198" i="1" s="1"/>
  <c r="O121" i="1"/>
  <c r="D200" i="1" l="1"/>
  <c r="F199" i="1"/>
  <c r="G199" i="1" s="1"/>
  <c r="K199" i="1" s="1"/>
  <c r="L199" i="1" s="1"/>
  <c r="N122" i="1"/>
  <c r="F200" i="1" l="1"/>
  <c r="G200" i="1" s="1"/>
  <c r="K200" i="1" s="1"/>
  <c r="L200" i="1" s="1"/>
  <c r="D201" i="1"/>
  <c r="O122" i="1"/>
  <c r="F201" i="1" l="1"/>
  <c r="G201" i="1" s="1"/>
  <c r="K201" i="1" s="1"/>
  <c r="L201" i="1" s="1"/>
  <c r="N123" i="1"/>
  <c r="O123" i="1" l="1"/>
  <c r="N124" i="1" l="1"/>
  <c r="O124" i="1" l="1"/>
  <c r="N125" i="1" l="1"/>
  <c r="O125" i="1" l="1"/>
  <c r="N126" i="1" l="1"/>
  <c r="O126" i="1" l="1"/>
  <c r="N127" i="1" l="1"/>
  <c r="O127" i="1" l="1"/>
  <c r="N128" i="1" l="1"/>
  <c r="O128" i="1" l="1"/>
  <c r="N129" i="1" l="1"/>
  <c r="O129" i="1" l="1"/>
  <c r="N130" i="1" l="1"/>
  <c r="O130" i="1" l="1"/>
  <c r="N131" i="1" l="1"/>
  <c r="O131" i="1" l="1"/>
  <c r="N132" i="1" l="1"/>
  <c r="O132" i="1" l="1"/>
  <c r="N133" i="1" l="1"/>
  <c r="O133" i="1" l="1"/>
  <c r="N134" i="1" l="1"/>
  <c r="O134" i="1" l="1"/>
  <c r="N135" i="1" l="1"/>
  <c r="O135" i="1" l="1"/>
  <c r="N136" i="1" l="1"/>
  <c r="O136" i="1" l="1"/>
  <c r="N137" i="1" l="1"/>
  <c r="O137" i="1" l="1"/>
  <c r="N138" i="1" l="1"/>
  <c r="O138" i="1" l="1"/>
  <c r="N139" i="1" l="1"/>
  <c r="O139" i="1" l="1"/>
  <c r="N140" i="1" l="1"/>
  <c r="O140" i="1" l="1"/>
  <c r="N141" i="1" l="1"/>
  <c r="O141" i="1" l="1"/>
  <c r="N142" i="1" l="1"/>
  <c r="O142" i="1" l="1"/>
  <c r="N143" i="1" l="1"/>
  <c r="O143" i="1" l="1"/>
  <c r="N144" i="1" l="1"/>
  <c r="O144" i="1" l="1"/>
  <c r="N145" i="1" l="1"/>
  <c r="O145" i="1" l="1"/>
  <c r="N146" i="1" l="1"/>
  <c r="O146" i="1" l="1"/>
  <c r="N147" i="1" l="1"/>
  <c r="O147" i="1" l="1"/>
  <c r="N148" i="1" l="1"/>
  <c r="O148" i="1" l="1"/>
  <c r="N149" i="1" l="1"/>
  <c r="O149" i="1" l="1"/>
  <c r="N150" i="1" l="1"/>
  <c r="O150" i="1" l="1"/>
  <c r="N151" i="1" l="1"/>
  <c r="O151" i="1" l="1"/>
  <c r="N152" i="1" l="1"/>
  <c r="O152" i="1" l="1"/>
  <c r="N153" i="1" l="1"/>
  <c r="O153" i="1" l="1"/>
  <c r="N154" i="1" l="1"/>
  <c r="O154" i="1" l="1"/>
  <c r="N155" i="1" l="1"/>
  <c r="O155" i="1" l="1"/>
  <c r="N156" i="1" l="1"/>
  <c r="O156" i="1" l="1"/>
  <c r="N157" i="1" l="1"/>
  <c r="O157" i="1" l="1"/>
  <c r="N158" i="1" l="1"/>
  <c r="O158" i="1" l="1"/>
  <c r="N159" i="1" l="1"/>
  <c r="O159" i="1" l="1"/>
  <c r="N160" i="1" l="1"/>
  <c r="O160" i="1" l="1"/>
  <c r="N161" i="1" l="1"/>
  <c r="O161" i="1" l="1"/>
  <c r="N162" i="1" l="1"/>
  <c r="O162" i="1" l="1"/>
  <c r="N163" i="1" l="1"/>
  <c r="O163" i="1" l="1"/>
  <c r="N164" i="1" l="1"/>
  <c r="O164" i="1" l="1"/>
  <c r="I165" i="1" l="1"/>
  <c r="O165" i="1" s="1"/>
  <c r="N165" i="1"/>
  <c r="N166" i="1" l="1"/>
  <c r="O166" i="1" l="1"/>
  <c r="H167" i="1"/>
  <c r="N167" i="1" l="1"/>
  <c r="I167" i="1"/>
  <c r="O167" i="1" l="1"/>
  <c r="H168" i="1"/>
  <c r="N168" i="1" l="1"/>
  <c r="I168" i="1"/>
  <c r="H169" i="1" s="1"/>
  <c r="I169" i="1" s="1"/>
  <c r="O168" i="1" l="1"/>
  <c r="N169" i="1" l="1"/>
  <c r="O169" i="1" l="1"/>
  <c r="H170" i="1"/>
  <c r="I170" i="1" l="1"/>
  <c r="N170" i="1"/>
  <c r="O170" i="1" l="1"/>
  <c r="H171" i="1"/>
  <c r="N171" i="1" l="1"/>
  <c r="I171" i="1"/>
  <c r="O171" i="1" l="1"/>
  <c r="H172" i="1"/>
  <c r="N172" i="1" l="1"/>
  <c r="I172" i="1"/>
  <c r="O172" i="1" l="1"/>
  <c r="N173" i="1" l="1"/>
  <c r="O173" i="1" l="1"/>
  <c r="H174" i="1"/>
  <c r="N174" i="1" l="1"/>
  <c r="I174" i="1"/>
  <c r="O174" i="1" l="1"/>
  <c r="H175" i="1"/>
  <c r="N175" i="1" l="1"/>
  <c r="I175" i="1"/>
  <c r="O175" i="1" l="1"/>
  <c r="H176" i="1"/>
  <c r="I176" i="1" l="1"/>
  <c r="N176" i="1"/>
  <c r="O176" i="1" l="1"/>
  <c r="N177" i="1" l="1"/>
  <c r="O177" i="1" l="1"/>
  <c r="H178" i="1"/>
  <c r="I178" i="1" l="1"/>
  <c r="N178" i="1"/>
  <c r="O178" i="1" l="1"/>
  <c r="H179" i="1"/>
  <c r="N179" i="1" l="1"/>
  <c r="I179" i="1"/>
  <c r="O179" i="1" l="1"/>
  <c r="H180" i="1"/>
  <c r="N180" i="1" l="1"/>
  <c r="I180" i="1"/>
  <c r="O180" i="1" l="1"/>
  <c r="N181" i="1" l="1"/>
  <c r="O181" i="1" l="1"/>
  <c r="H182" i="1"/>
  <c r="N182" i="1" l="1"/>
  <c r="I182" i="1"/>
  <c r="O182" i="1" l="1"/>
  <c r="H183" i="1"/>
  <c r="N183" i="1" l="1"/>
  <c r="I183" i="1"/>
  <c r="O183" i="1" l="1"/>
  <c r="H184" i="1"/>
  <c r="I184" i="1" l="1"/>
  <c r="H185" i="1" s="1"/>
  <c r="I185" i="1" s="1"/>
  <c r="N184" i="1"/>
  <c r="O184" i="1" l="1"/>
  <c r="N185" i="1" l="1"/>
  <c r="O185" i="1" l="1"/>
  <c r="H186" i="1"/>
  <c r="N186" i="1" l="1"/>
  <c r="I186" i="1"/>
  <c r="O186" i="1" l="1"/>
  <c r="H187" i="1"/>
  <c r="N187" i="1" l="1"/>
  <c r="I187" i="1"/>
  <c r="O187" i="1" l="1"/>
  <c r="H188" i="1"/>
  <c r="N188" i="1" l="1"/>
  <c r="I188" i="1"/>
  <c r="H189" i="1" s="1"/>
  <c r="I189" i="1" s="1"/>
  <c r="O188" i="1" l="1"/>
  <c r="N189" i="1" l="1"/>
  <c r="H190" i="1" l="1"/>
  <c r="O189" i="1"/>
  <c r="N190" i="1" l="1"/>
  <c r="I190" i="1"/>
  <c r="O190" i="1" l="1"/>
  <c r="H191" i="1"/>
  <c r="I191" i="1" l="1"/>
  <c r="N191" i="1"/>
  <c r="H192" i="1" l="1"/>
  <c r="O191" i="1"/>
  <c r="N192" i="1" l="1"/>
  <c r="I192" i="1"/>
  <c r="H193" i="1" l="1"/>
  <c r="O192" i="1"/>
  <c r="N193" i="1" l="1"/>
  <c r="I193" i="1"/>
  <c r="O193" i="1" l="1"/>
  <c r="H194" i="1"/>
  <c r="I194" i="1" l="1"/>
  <c r="N194" i="1"/>
  <c r="H195" i="1" l="1"/>
  <c r="O194" i="1"/>
  <c r="I195" i="1" l="1"/>
  <c r="N195" i="1"/>
  <c r="H196" i="1" l="1"/>
  <c r="O195" i="1"/>
  <c r="N196" i="1" l="1"/>
  <c r="I196" i="1"/>
  <c r="H197" i="1" l="1"/>
  <c r="O196" i="1"/>
  <c r="N197" i="1" l="1"/>
  <c r="I197" i="1"/>
  <c r="O197" i="1" l="1"/>
  <c r="H198" i="1"/>
  <c r="I198" i="1" l="1"/>
  <c r="N198" i="1"/>
  <c r="H199" i="1" l="1"/>
  <c r="O198" i="1"/>
  <c r="I199" i="1" l="1"/>
  <c r="N199" i="1"/>
  <c r="H200" i="1" l="1"/>
  <c r="O199" i="1"/>
  <c r="N200" i="1" l="1"/>
  <c r="I200" i="1"/>
  <c r="H201" i="1" l="1"/>
  <c r="O200" i="1"/>
  <c r="N201" i="1" l="1"/>
  <c r="I201" i="1"/>
  <c r="O201" i="1" l="1"/>
</calcChain>
</file>

<file path=xl/sharedStrings.xml><?xml version="1.0" encoding="utf-8"?>
<sst xmlns="http://schemas.openxmlformats.org/spreadsheetml/2006/main" count="213" uniqueCount="39">
  <si>
    <t>Date</t>
  </si>
  <si>
    <t>Notes</t>
  </si>
  <si>
    <t>Movement</t>
  </si>
  <si>
    <t>Cash Balance</t>
  </si>
  <si>
    <t>Investments</t>
  </si>
  <si>
    <t>Total</t>
  </si>
  <si>
    <t>Crystallised</t>
  </si>
  <si>
    <t>Crystallised %</t>
  </si>
  <si>
    <t>PCLS Fund</t>
  </si>
  <si>
    <t>Uncrystallised</t>
  </si>
  <si>
    <t>Uncrystallised %</t>
  </si>
  <si>
    <t>Check</t>
  </si>
  <si>
    <t>Transfer (Transact)</t>
  </si>
  <si>
    <t>Check %</t>
  </si>
  <si>
    <t>Fees</t>
  </si>
  <si>
    <t>Third Party Loan</t>
  </si>
  <si>
    <t>Admin Fee</t>
  </si>
  <si>
    <t>Loan Interest</t>
  </si>
  <si>
    <t>Loan Redemption</t>
  </si>
  <si>
    <t>Third Party Loan - Strafford Collins</t>
  </si>
  <si>
    <t>Third Party Loan - Lilyalex</t>
  </si>
  <si>
    <t>Loan Interest - Strafford Collins</t>
  </si>
  <si>
    <t>Loan Interest - Lilyalex</t>
  </si>
  <si>
    <t>EoY Revaluation</t>
  </si>
  <si>
    <t>Loan Interest Refund - Lilyalex</t>
  </si>
  <si>
    <t>Loan Repayment</t>
  </si>
  <si>
    <t>Admin Fees</t>
  </si>
  <si>
    <t>PCLS (£40k Crystallised, £10k PCLS)</t>
  </si>
  <si>
    <t>Bank Interest</t>
  </si>
  <si>
    <t>Crystallisation (£36k, £9k PCLS @ 6x£1.5k payments)</t>
  </si>
  <si>
    <t>Total Minus PCLS Fund</t>
  </si>
  <si>
    <t>PCLS Fund Payment</t>
  </si>
  <si>
    <t>Admin Fees - Strafford Collins</t>
  </si>
  <si>
    <t>Misc from AIB</t>
  </si>
  <si>
    <t>Strafford Collins Loan Redemption</t>
  </si>
  <si>
    <t>Crystallisation (£24k, £6k PCLS @ 4x£1.5k payments)</t>
  </si>
  <si>
    <t>Loan Interest - New Eco Dev</t>
  </si>
  <si>
    <t>Third Party Loan - New Eco Dev</t>
  </si>
  <si>
    <t>Crystallisation (£60k, £15k PCLS @ £6k plus 6x£1.5k payments)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</si>
</sst>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1139D-7AC7-45F0-B276-CEF32CD47C10}">
  <dimension ref="A1:O201"/>
  <sheetViews>
    <sheetView tabSelected="1" workbookViewId="0">
      <pane ySplit="1" topLeftCell="A181" activePane="bottomLeft" state="frozen"/>
      <selection pane="bottomLeft" activeCell="D203" sqref="D203"/>
    </sheetView>
  </sheetViews>
  <sheetFormatPr defaultRowHeight="15" x14ac:dyDescent="0.25"/>
  <cols>
    <col min="1" max="1" width="10.42578125" bestFit="1" customWidth="1"/>
    <col min="2" max="2" width="47.42578125" bestFit="1" customWidth="1"/>
    <col min="3" max="3" width="11.85546875" style="2" bestFit="1" customWidth="1"/>
    <col min="4" max="4" width="13.28515625" style="2" bestFit="1" customWidth="1"/>
    <col min="5" max="5" width="11.7109375" style="2" bestFit="1" customWidth="1"/>
    <col min="6" max="6" width="12.7109375" style="2" customWidth="1"/>
    <col min="7" max="7" width="21" style="2" bestFit="1" customWidth="1"/>
    <col min="8" max="8" width="11.42578125" style="2" bestFit="1" customWidth="1"/>
    <col min="9" max="9" width="13.42578125" style="3" bestFit="1" customWidth="1"/>
    <col min="10" max="10" width="10" style="2" bestFit="1" customWidth="1"/>
    <col min="11" max="11" width="13.7109375" style="2" bestFit="1" customWidth="1"/>
    <col min="12" max="12" width="15.7109375" style="3" bestFit="1" customWidth="1"/>
    <col min="14" max="14" width="9.140625" style="2"/>
    <col min="15" max="15" width="9.140625" style="3"/>
  </cols>
  <sheetData>
    <row r="1" spans="1:15" x14ac:dyDescent="0.25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30</v>
      </c>
      <c r="H1" s="2" t="s">
        <v>6</v>
      </c>
      <c r="I1" s="3" t="s">
        <v>7</v>
      </c>
      <c r="J1" s="2" t="s">
        <v>8</v>
      </c>
      <c r="K1" s="2" t="s">
        <v>9</v>
      </c>
      <c r="L1" s="3" t="s">
        <v>10</v>
      </c>
      <c r="N1" s="2" t="s">
        <v>11</v>
      </c>
      <c r="O1" s="3" t="s">
        <v>13</v>
      </c>
    </row>
    <row r="3" spans="1:15" x14ac:dyDescent="0.25">
      <c r="A3" s="1">
        <v>43453</v>
      </c>
      <c r="B3" t="s">
        <v>12</v>
      </c>
      <c r="C3" s="2">
        <v>269634.56</v>
      </c>
      <c r="D3" s="2">
        <f>C3</f>
        <v>269634.56</v>
      </c>
      <c r="E3" s="2">
        <v>0</v>
      </c>
      <c r="F3" s="2">
        <f>D3+E3</f>
        <v>269634.56</v>
      </c>
      <c r="G3" s="2">
        <f>F3</f>
        <v>269634.56</v>
      </c>
      <c r="H3" s="2">
        <v>0</v>
      </c>
      <c r="I3" s="3">
        <f>H3/F3</f>
        <v>0</v>
      </c>
      <c r="J3" s="2">
        <v>0</v>
      </c>
      <c r="K3" s="2">
        <f>F3</f>
        <v>269634.56</v>
      </c>
      <c r="L3" s="3">
        <f>K3/F3</f>
        <v>1</v>
      </c>
      <c r="N3" s="2">
        <f>F3-(H3+J3+K3)</f>
        <v>0</v>
      </c>
      <c r="O3" s="3">
        <f>100%-(I3+L3)</f>
        <v>0</v>
      </c>
    </row>
    <row r="4" spans="1:15" x14ac:dyDescent="0.25">
      <c r="A4" s="1">
        <v>43453</v>
      </c>
      <c r="B4" t="s">
        <v>15</v>
      </c>
      <c r="C4" s="2">
        <v>-60000</v>
      </c>
      <c r="D4" s="2">
        <f>D3+C4</f>
        <v>209634.56</v>
      </c>
      <c r="E4" s="2">
        <v>60000</v>
      </c>
      <c r="F4" s="2">
        <f>D4+E4</f>
        <v>269634.56</v>
      </c>
      <c r="G4" s="2">
        <f t="shared" ref="G4:G67" si="0">F4</f>
        <v>269634.56</v>
      </c>
      <c r="H4" s="2">
        <f>F4*I3</f>
        <v>0</v>
      </c>
      <c r="I4" s="3">
        <f>H4/F4</f>
        <v>0</v>
      </c>
      <c r="J4" s="2">
        <f>J3</f>
        <v>0</v>
      </c>
      <c r="K4" s="2">
        <f>F4*L3</f>
        <v>269634.56</v>
      </c>
      <c r="L4" s="3">
        <f>K4/F4</f>
        <v>1</v>
      </c>
      <c r="N4" s="2">
        <f>F4-(H4+J4+K4)</f>
        <v>0</v>
      </c>
      <c r="O4" s="3">
        <f>100%-(I4+L4)</f>
        <v>0</v>
      </c>
    </row>
    <row r="5" spans="1:15" x14ac:dyDescent="0.25">
      <c r="A5" s="1">
        <v>43454</v>
      </c>
      <c r="B5" t="s">
        <v>14</v>
      </c>
      <c r="C5" s="2">
        <v>-150</v>
      </c>
      <c r="D5" s="2">
        <f>D4+C5</f>
        <v>209484.56</v>
      </c>
      <c r="E5" s="2">
        <f>E4</f>
        <v>60000</v>
      </c>
      <c r="F5" s="2">
        <f>D5+E5</f>
        <v>269484.56</v>
      </c>
      <c r="G5" s="2">
        <f t="shared" si="0"/>
        <v>269484.56</v>
      </c>
      <c r="H5" s="2">
        <f>F5*I4</f>
        <v>0</v>
      </c>
      <c r="I5" s="3">
        <f>H5/F5</f>
        <v>0</v>
      </c>
      <c r="J5" s="2">
        <f>J4</f>
        <v>0</v>
      </c>
      <c r="K5" s="2">
        <f>F5*L4</f>
        <v>269484.56</v>
      </c>
      <c r="L5" s="3">
        <f>K5/F5</f>
        <v>1</v>
      </c>
      <c r="N5" s="2">
        <f>F5-(H5+J5+K5)</f>
        <v>0</v>
      </c>
      <c r="O5" s="3">
        <f>100%-(I5+L5)</f>
        <v>0</v>
      </c>
    </row>
    <row r="6" spans="1:15" x14ac:dyDescent="0.25">
      <c r="A6" s="1">
        <v>43454</v>
      </c>
      <c r="B6" t="s">
        <v>15</v>
      </c>
      <c r="C6" s="2">
        <v>-65000</v>
      </c>
      <c r="D6" s="2">
        <f t="shared" ref="D6:D49" si="1">D5+C6</f>
        <v>144484.56</v>
      </c>
      <c r="E6" s="2">
        <f>E5-C6</f>
        <v>125000</v>
      </c>
      <c r="F6" s="2">
        <f t="shared" ref="F6:F49" si="2">D6+E6</f>
        <v>269484.56</v>
      </c>
      <c r="G6" s="2">
        <f t="shared" si="0"/>
        <v>269484.56</v>
      </c>
      <c r="H6" s="2">
        <f t="shared" ref="H6:H69" si="3">F6*I5</f>
        <v>0</v>
      </c>
      <c r="I6" s="3">
        <f t="shared" ref="I6:I49" si="4">H6/F6</f>
        <v>0</v>
      </c>
      <c r="J6" s="2">
        <f t="shared" ref="J6:J49" si="5">J5</f>
        <v>0</v>
      </c>
      <c r="K6" s="2">
        <f t="shared" ref="K6:K49" si="6">F6*L5</f>
        <v>269484.56</v>
      </c>
      <c r="L6" s="3">
        <f t="shared" ref="L6:L49" si="7">K6/F6</f>
        <v>1</v>
      </c>
      <c r="N6" s="2">
        <f t="shared" ref="N6:N49" si="8">F6-(H6+J6+K6)</f>
        <v>0</v>
      </c>
      <c r="O6" s="3">
        <f t="shared" ref="O6:O49" si="9">100%-(I6+L6)</f>
        <v>0</v>
      </c>
    </row>
    <row r="7" spans="1:15" x14ac:dyDescent="0.25">
      <c r="A7" s="1">
        <v>43454</v>
      </c>
      <c r="B7" t="s">
        <v>14</v>
      </c>
      <c r="C7" s="2">
        <v>-5</v>
      </c>
      <c r="D7" s="2">
        <f t="shared" si="1"/>
        <v>144479.56</v>
      </c>
      <c r="E7" s="2">
        <f t="shared" ref="E6:E49" si="10">E6</f>
        <v>125000</v>
      </c>
      <c r="F7" s="2">
        <f t="shared" si="2"/>
        <v>269479.56</v>
      </c>
      <c r="G7" s="2">
        <f t="shared" si="0"/>
        <v>269479.56</v>
      </c>
      <c r="H7" s="2">
        <f t="shared" si="3"/>
        <v>0</v>
      </c>
      <c r="I7" s="3">
        <f t="shared" si="4"/>
        <v>0</v>
      </c>
      <c r="J7" s="2">
        <f t="shared" si="5"/>
        <v>0</v>
      </c>
      <c r="K7" s="2">
        <f t="shared" si="6"/>
        <v>269479.56</v>
      </c>
      <c r="L7" s="3">
        <f t="shared" si="7"/>
        <v>1</v>
      </c>
      <c r="N7" s="2">
        <f t="shared" si="8"/>
        <v>0</v>
      </c>
      <c r="O7" s="3">
        <f t="shared" si="9"/>
        <v>0</v>
      </c>
    </row>
    <row r="8" spans="1:15" x14ac:dyDescent="0.25">
      <c r="A8" s="1">
        <v>43454</v>
      </c>
      <c r="B8" t="s">
        <v>14</v>
      </c>
      <c r="C8" s="2">
        <v>-150</v>
      </c>
      <c r="D8" s="2">
        <f t="shared" si="1"/>
        <v>144329.56</v>
      </c>
      <c r="E8" s="2">
        <f t="shared" si="10"/>
        <v>125000</v>
      </c>
      <c r="F8" s="2">
        <f t="shared" si="2"/>
        <v>269329.56</v>
      </c>
      <c r="G8" s="2">
        <f t="shared" si="0"/>
        <v>269329.56</v>
      </c>
      <c r="H8" s="2">
        <f t="shared" si="3"/>
        <v>0</v>
      </c>
      <c r="I8" s="3">
        <f t="shared" si="4"/>
        <v>0</v>
      </c>
      <c r="J8" s="2">
        <f t="shared" si="5"/>
        <v>0</v>
      </c>
      <c r="K8" s="2">
        <f t="shared" si="6"/>
        <v>269329.56</v>
      </c>
      <c r="L8" s="3">
        <f t="shared" si="7"/>
        <v>1</v>
      </c>
      <c r="N8" s="2">
        <f t="shared" si="8"/>
        <v>0</v>
      </c>
      <c r="O8" s="3">
        <f t="shared" si="9"/>
        <v>0</v>
      </c>
    </row>
    <row r="9" spans="1:15" x14ac:dyDescent="0.25">
      <c r="A9" s="1">
        <v>43454</v>
      </c>
      <c r="B9" t="s">
        <v>16</v>
      </c>
      <c r="C9" s="2">
        <v>-247.5</v>
      </c>
      <c r="D9" s="2">
        <f t="shared" si="1"/>
        <v>144082.06</v>
      </c>
      <c r="E9" s="2">
        <f t="shared" si="10"/>
        <v>125000</v>
      </c>
      <c r="F9" s="2">
        <f t="shared" si="2"/>
        <v>269082.06</v>
      </c>
      <c r="G9" s="2">
        <f t="shared" si="0"/>
        <v>269082.06</v>
      </c>
      <c r="H9" s="2">
        <f t="shared" si="3"/>
        <v>0</v>
      </c>
      <c r="I9" s="3">
        <f t="shared" si="4"/>
        <v>0</v>
      </c>
      <c r="J9" s="2">
        <f t="shared" si="5"/>
        <v>0</v>
      </c>
      <c r="K9" s="2">
        <f t="shared" si="6"/>
        <v>269082.06</v>
      </c>
      <c r="L9" s="3">
        <f t="shared" si="7"/>
        <v>1</v>
      </c>
      <c r="N9" s="2">
        <f t="shared" si="8"/>
        <v>0</v>
      </c>
      <c r="O9" s="3">
        <f t="shared" si="9"/>
        <v>0</v>
      </c>
    </row>
    <row r="10" spans="1:15" x14ac:dyDescent="0.25">
      <c r="A10" s="1">
        <v>43468</v>
      </c>
      <c r="B10" t="s">
        <v>17</v>
      </c>
      <c r="C10" s="2">
        <v>1275</v>
      </c>
      <c r="D10" s="2">
        <f t="shared" si="1"/>
        <v>145357.06</v>
      </c>
      <c r="E10" s="2">
        <f t="shared" si="10"/>
        <v>125000</v>
      </c>
      <c r="F10" s="2">
        <f t="shared" si="2"/>
        <v>270357.06</v>
      </c>
      <c r="G10" s="2">
        <f t="shared" si="0"/>
        <v>270357.06</v>
      </c>
      <c r="H10" s="2">
        <f t="shared" si="3"/>
        <v>0</v>
      </c>
      <c r="I10" s="3">
        <f t="shared" si="4"/>
        <v>0</v>
      </c>
      <c r="J10" s="2">
        <f t="shared" si="5"/>
        <v>0</v>
      </c>
      <c r="K10" s="2">
        <f t="shared" si="6"/>
        <v>270357.06</v>
      </c>
      <c r="L10" s="3">
        <f t="shared" si="7"/>
        <v>1</v>
      </c>
      <c r="N10" s="2">
        <f t="shared" si="8"/>
        <v>0</v>
      </c>
      <c r="O10" s="3">
        <f t="shared" si="9"/>
        <v>0</v>
      </c>
    </row>
    <row r="11" spans="1:15" x14ac:dyDescent="0.25">
      <c r="A11" s="1">
        <v>43500</v>
      </c>
      <c r="B11" t="s">
        <v>17</v>
      </c>
      <c r="C11" s="2">
        <v>487.5</v>
      </c>
      <c r="D11" s="2">
        <f t="shared" si="1"/>
        <v>145844.56</v>
      </c>
      <c r="E11" s="2">
        <f t="shared" si="10"/>
        <v>125000</v>
      </c>
      <c r="F11" s="2">
        <f t="shared" si="2"/>
        <v>270844.56</v>
      </c>
      <c r="G11" s="2">
        <f t="shared" si="0"/>
        <v>270844.56</v>
      </c>
      <c r="H11" s="2">
        <f t="shared" si="3"/>
        <v>0</v>
      </c>
      <c r="I11" s="3">
        <f t="shared" si="4"/>
        <v>0</v>
      </c>
      <c r="J11" s="2">
        <f t="shared" si="5"/>
        <v>0</v>
      </c>
      <c r="K11" s="2">
        <f t="shared" si="6"/>
        <v>270844.56</v>
      </c>
      <c r="L11" s="3">
        <f t="shared" si="7"/>
        <v>1</v>
      </c>
      <c r="N11" s="2">
        <f t="shared" si="8"/>
        <v>0</v>
      </c>
      <c r="O11" s="3">
        <f t="shared" si="9"/>
        <v>0</v>
      </c>
    </row>
    <row r="12" spans="1:15" x14ac:dyDescent="0.25">
      <c r="A12" s="1">
        <v>43525</v>
      </c>
      <c r="B12" t="s">
        <v>17</v>
      </c>
      <c r="C12" s="2">
        <v>487.5</v>
      </c>
      <c r="D12" s="2">
        <f t="shared" si="1"/>
        <v>146332.06</v>
      </c>
      <c r="E12" s="2">
        <f t="shared" si="10"/>
        <v>125000</v>
      </c>
      <c r="F12" s="2">
        <f t="shared" si="2"/>
        <v>271332.06</v>
      </c>
      <c r="G12" s="2">
        <f t="shared" si="0"/>
        <v>271332.06</v>
      </c>
      <c r="H12" s="2">
        <f t="shared" si="3"/>
        <v>0</v>
      </c>
      <c r="I12" s="3">
        <f t="shared" si="4"/>
        <v>0</v>
      </c>
      <c r="J12" s="2">
        <f t="shared" si="5"/>
        <v>0</v>
      </c>
      <c r="K12" s="2">
        <f t="shared" si="6"/>
        <v>271332.06</v>
      </c>
      <c r="L12" s="3">
        <f t="shared" si="7"/>
        <v>1</v>
      </c>
      <c r="N12" s="2">
        <f t="shared" si="8"/>
        <v>0</v>
      </c>
      <c r="O12" s="3">
        <f t="shared" si="9"/>
        <v>0</v>
      </c>
    </row>
    <row r="13" spans="1:15" x14ac:dyDescent="0.25">
      <c r="A13" s="1">
        <v>43558</v>
      </c>
      <c r="B13" t="s">
        <v>16</v>
      </c>
      <c r="C13" s="2">
        <v>-247.5</v>
      </c>
      <c r="D13" s="2">
        <f t="shared" si="1"/>
        <v>146084.56</v>
      </c>
      <c r="E13" s="2">
        <f t="shared" si="10"/>
        <v>125000</v>
      </c>
      <c r="F13" s="2">
        <f t="shared" si="2"/>
        <v>271084.56</v>
      </c>
      <c r="G13" s="2">
        <f t="shared" si="0"/>
        <v>271084.56</v>
      </c>
      <c r="H13" s="2">
        <f t="shared" si="3"/>
        <v>0</v>
      </c>
      <c r="I13" s="3">
        <f t="shared" si="4"/>
        <v>0</v>
      </c>
      <c r="J13" s="2">
        <f t="shared" si="5"/>
        <v>0</v>
      </c>
      <c r="K13" s="2">
        <f t="shared" si="6"/>
        <v>271084.56</v>
      </c>
      <c r="L13" s="3">
        <f t="shared" si="7"/>
        <v>1</v>
      </c>
      <c r="N13" s="2">
        <f t="shared" si="8"/>
        <v>0</v>
      </c>
      <c r="O13" s="3">
        <f t="shared" si="9"/>
        <v>0</v>
      </c>
    </row>
    <row r="14" spans="1:15" x14ac:dyDescent="0.25">
      <c r="A14" s="1">
        <v>43558</v>
      </c>
      <c r="B14" t="s">
        <v>17</v>
      </c>
      <c r="C14" s="2">
        <v>487.5</v>
      </c>
      <c r="D14" s="2">
        <f t="shared" si="1"/>
        <v>146572.06</v>
      </c>
      <c r="E14" s="2">
        <f t="shared" si="10"/>
        <v>125000</v>
      </c>
      <c r="F14" s="2">
        <f t="shared" si="2"/>
        <v>271572.06</v>
      </c>
      <c r="G14" s="2">
        <f t="shared" si="0"/>
        <v>271572.06</v>
      </c>
      <c r="H14" s="2">
        <f t="shared" si="3"/>
        <v>0</v>
      </c>
      <c r="I14" s="3">
        <f t="shared" si="4"/>
        <v>0</v>
      </c>
      <c r="J14" s="2">
        <f t="shared" si="5"/>
        <v>0</v>
      </c>
      <c r="K14" s="2">
        <f t="shared" si="6"/>
        <v>271572.06</v>
      </c>
      <c r="L14" s="3">
        <f t="shared" si="7"/>
        <v>1</v>
      </c>
      <c r="N14" s="2">
        <f t="shared" si="8"/>
        <v>0</v>
      </c>
      <c r="O14" s="3">
        <f t="shared" si="9"/>
        <v>0</v>
      </c>
    </row>
    <row r="15" spans="1:15" x14ac:dyDescent="0.25">
      <c r="A15" s="1">
        <v>43558</v>
      </c>
      <c r="B15" t="s">
        <v>17</v>
      </c>
      <c r="C15" s="2">
        <v>425</v>
      </c>
      <c r="D15" s="2">
        <f t="shared" si="1"/>
        <v>146997.06</v>
      </c>
      <c r="E15" s="2">
        <f t="shared" si="10"/>
        <v>125000</v>
      </c>
      <c r="F15" s="2">
        <f t="shared" si="2"/>
        <v>271997.06</v>
      </c>
      <c r="G15" s="2">
        <f t="shared" si="0"/>
        <v>271997.06</v>
      </c>
      <c r="H15" s="2">
        <f t="shared" si="3"/>
        <v>0</v>
      </c>
      <c r="I15" s="3">
        <f t="shared" si="4"/>
        <v>0</v>
      </c>
      <c r="J15" s="2">
        <f t="shared" si="5"/>
        <v>0</v>
      </c>
      <c r="K15" s="2">
        <f t="shared" si="6"/>
        <v>271997.06</v>
      </c>
      <c r="L15" s="3">
        <f t="shared" si="7"/>
        <v>1</v>
      </c>
      <c r="N15" s="2">
        <f t="shared" si="8"/>
        <v>0</v>
      </c>
      <c r="O15" s="3">
        <f t="shared" si="9"/>
        <v>0</v>
      </c>
    </row>
    <row r="16" spans="1:15" x14ac:dyDescent="0.25">
      <c r="A16" s="1">
        <v>43567</v>
      </c>
      <c r="B16" t="s">
        <v>18</v>
      </c>
      <c r="C16" s="2">
        <v>66463</v>
      </c>
      <c r="D16" s="2">
        <f t="shared" si="1"/>
        <v>213460.06</v>
      </c>
      <c r="E16" s="2">
        <f>E15-65000</f>
        <v>60000</v>
      </c>
      <c r="F16" s="2">
        <f t="shared" si="2"/>
        <v>273460.06</v>
      </c>
      <c r="G16" s="2">
        <f t="shared" si="0"/>
        <v>273460.06</v>
      </c>
      <c r="H16" s="2">
        <f t="shared" si="3"/>
        <v>0</v>
      </c>
      <c r="I16" s="3">
        <f t="shared" si="4"/>
        <v>0</v>
      </c>
      <c r="J16" s="2">
        <f t="shared" si="5"/>
        <v>0</v>
      </c>
      <c r="K16" s="2">
        <f t="shared" si="6"/>
        <v>273460.06</v>
      </c>
      <c r="L16" s="3">
        <f t="shared" si="7"/>
        <v>1</v>
      </c>
      <c r="N16" s="2">
        <f t="shared" si="8"/>
        <v>0</v>
      </c>
      <c r="O16" s="3">
        <f t="shared" si="9"/>
        <v>0</v>
      </c>
    </row>
    <row r="17" spans="1:15" x14ac:dyDescent="0.25">
      <c r="A17" s="1">
        <v>43586</v>
      </c>
      <c r="B17" t="s">
        <v>17</v>
      </c>
      <c r="C17" s="2">
        <v>425</v>
      </c>
      <c r="D17" s="2">
        <f t="shared" si="1"/>
        <v>213885.06</v>
      </c>
      <c r="E17" s="2">
        <f t="shared" si="10"/>
        <v>60000</v>
      </c>
      <c r="F17" s="2">
        <f t="shared" si="2"/>
        <v>273885.06</v>
      </c>
      <c r="G17" s="2">
        <f t="shared" si="0"/>
        <v>273885.06</v>
      </c>
      <c r="H17" s="2">
        <f t="shared" si="3"/>
        <v>0</v>
      </c>
      <c r="I17" s="3">
        <f t="shared" si="4"/>
        <v>0</v>
      </c>
      <c r="J17" s="2">
        <f t="shared" si="5"/>
        <v>0</v>
      </c>
      <c r="K17" s="2">
        <f t="shared" si="6"/>
        <v>273885.06</v>
      </c>
      <c r="L17" s="3">
        <f t="shared" si="7"/>
        <v>1</v>
      </c>
      <c r="N17" s="2">
        <f t="shared" si="8"/>
        <v>0</v>
      </c>
      <c r="O17" s="3">
        <f t="shared" si="9"/>
        <v>0</v>
      </c>
    </row>
    <row r="18" spans="1:15" x14ac:dyDescent="0.25">
      <c r="A18" s="1">
        <v>43614</v>
      </c>
      <c r="B18" t="s">
        <v>15</v>
      </c>
      <c r="C18" s="2">
        <v>-70000</v>
      </c>
      <c r="D18" s="2">
        <f t="shared" si="1"/>
        <v>143885.06</v>
      </c>
      <c r="E18" s="2">
        <f t="shared" si="10"/>
        <v>60000</v>
      </c>
      <c r="F18" s="2">
        <f t="shared" si="2"/>
        <v>203885.06</v>
      </c>
      <c r="G18" s="2">
        <f t="shared" si="0"/>
        <v>203885.06</v>
      </c>
      <c r="H18" s="2">
        <f t="shared" si="3"/>
        <v>0</v>
      </c>
      <c r="I18" s="3">
        <f t="shared" si="4"/>
        <v>0</v>
      </c>
      <c r="J18" s="2">
        <f t="shared" si="5"/>
        <v>0</v>
      </c>
      <c r="K18" s="2">
        <f t="shared" si="6"/>
        <v>203885.06</v>
      </c>
      <c r="L18" s="3">
        <f t="shared" si="7"/>
        <v>1</v>
      </c>
      <c r="N18" s="2">
        <f t="shared" si="8"/>
        <v>0</v>
      </c>
      <c r="O18" s="3">
        <f t="shared" si="9"/>
        <v>0</v>
      </c>
    </row>
    <row r="19" spans="1:15" x14ac:dyDescent="0.25">
      <c r="A19" s="1">
        <v>43619</v>
      </c>
      <c r="B19" t="s">
        <v>14</v>
      </c>
      <c r="C19" s="2">
        <v>-150</v>
      </c>
      <c r="D19" s="2">
        <f t="shared" si="1"/>
        <v>143735.06</v>
      </c>
      <c r="E19" s="2">
        <f t="shared" si="10"/>
        <v>60000</v>
      </c>
      <c r="F19" s="2">
        <f t="shared" si="2"/>
        <v>203735.06</v>
      </c>
      <c r="G19" s="2">
        <f t="shared" si="0"/>
        <v>203735.06</v>
      </c>
      <c r="H19" s="2">
        <f t="shared" si="3"/>
        <v>0</v>
      </c>
      <c r="I19" s="3">
        <f t="shared" si="4"/>
        <v>0</v>
      </c>
      <c r="J19" s="2">
        <f t="shared" si="5"/>
        <v>0</v>
      </c>
      <c r="K19" s="2">
        <f t="shared" si="6"/>
        <v>203735.06</v>
      </c>
      <c r="L19" s="3">
        <f t="shared" si="7"/>
        <v>1</v>
      </c>
      <c r="N19" s="2">
        <f t="shared" si="8"/>
        <v>0</v>
      </c>
      <c r="O19" s="3">
        <f t="shared" si="9"/>
        <v>0</v>
      </c>
    </row>
    <row r="20" spans="1:15" x14ac:dyDescent="0.25">
      <c r="A20" s="1">
        <v>43621</v>
      </c>
      <c r="B20" t="s">
        <v>17</v>
      </c>
      <c r="C20" s="2">
        <v>425</v>
      </c>
      <c r="D20" s="2">
        <f t="shared" si="1"/>
        <v>144160.06</v>
      </c>
      <c r="E20" s="2">
        <f t="shared" si="10"/>
        <v>60000</v>
      </c>
      <c r="F20" s="2">
        <f t="shared" si="2"/>
        <v>204160.06</v>
      </c>
      <c r="G20" s="2">
        <f t="shared" si="0"/>
        <v>204160.06</v>
      </c>
      <c r="H20" s="2">
        <f t="shared" si="3"/>
        <v>0</v>
      </c>
      <c r="I20" s="3">
        <f t="shared" si="4"/>
        <v>0</v>
      </c>
      <c r="J20" s="2">
        <f t="shared" si="5"/>
        <v>0</v>
      </c>
      <c r="K20" s="2">
        <f t="shared" si="6"/>
        <v>204160.06</v>
      </c>
      <c r="L20" s="3">
        <f t="shared" si="7"/>
        <v>1</v>
      </c>
      <c r="N20" s="2">
        <f t="shared" si="8"/>
        <v>0</v>
      </c>
      <c r="O20" s="3">
        <f t="shared" si="9"/>
        <v>0</v>
      </c>
    </row>
    <row r="21" spans="1:15" x14ac:dyDescent="0.25">
      <c r="A21" s="1">
        <v>43647</v>
      </c>
      <c r="B21" t="s">
        <v>16</v>
      </c>
      <c r="C21" s="2">
        <v>-247.5</v>
      </c>
      <c r="D21" s="2">
        <f t="shared" si="1"/>
        <v>143912.56</v>
      </c>
      <c r="E21" s="2">
        <f t="shared" si="10"/>
        <v>60000</v>
      </c>
      <c r="F21" s="2">
        <f t="shared" si="2"/>
        <v>203912.56</v>
      </c>
      <c r="G21" s="2">
        <f t="shared" si="0"/>
        <v>203912.56</v>
      </c>
      <c r="H21" s="2">
        <f t="shared" si="3"/>
        <v>0</v>
      </c>
      <c r="I21" s="3">
        <f t="shared" si="4"/>
        <v>0</v>
      </c>
      <c r="J21" s="2">
        <f t="shared" si="5"/>
        <v>0</v>
      </c>
      <c r="K21" s="2">
        <f t="shared" si="6"/>
        <v>203912.56</v>
      </c>
      <c r="L21" s="3">
        <f t="shared" si="7"/>
        <v>1</v>
      </c>
      <c r="N21" s="2">
        <f t="shared" si="8"/>
        <v>0</v>
      </c>
      <c r="O21" s="3">
        <f t="shared" si="9"/>
        <v>0</v>
      </c>
    </row>
    <row r="22" spans="1:15" x14ac:dyDescent="0.25">
      <c r="A22" s="1">
        <v>43648</v>
      </c>
      <c r="B22" t="s">
        <v>17</v>
      </c>
      <c r="C22" s="2">
        <v>425</v>
      </c>
      <c r="D22" s="2">
        <f t="shared" si="1"/>
        <v>144337.56</v>
      </c>
      <c r="E22" s="2">
        <f t="shared" si="10"/>
        <v>60000</v>
      </c>
      <c r="F22" s="2">
        <f t="shared" si="2"/>
        <v>204337.56</v>
      </c>
      <c r="G22" s="2">
        <f t="shared" si="0"/>
        <v>204337.56</v>
      </c>
      <c r="H22" s="2">
        <f t="shared" si="3"/>
        <v>0</v>
      </c>
      <c r="I22" s="3">
        <f t="shared" si="4"/>
        <v>0</v>
      </c>
      <c r="J22" s="2">
        <f t="shared" si="5"/>
        <v>0</v>
      </c>
      <c r="K22" s="2">
        <f t="shared" si="6"/>
        <v>204337.56</v>
      </c>
      <c r="L22" s="3">
        <f t="shared" si="7"/>
        <v>1</v>
      </c>
      <c r="N22" s="2">
        <f t="shared" si="8"/>
        <v>0</v>
      </c>
      <c r="O22" s="3">
        <f t="shared" si="9"/>
        <v>0</v>
      </c>
    </row>
    <row r="23" spans="1:15" x14ac:dyDescent="0.25">
      <c r="A23" s="1">
        <v>43686</v>
      </c>
      <c r="B23" t="s">
        <v>17</v>
      </c>
      <c r="C23" s="2">
        <v>425</v>
      </c>
      <c r="D23" s="2">
        <f t="shared" si="1"/>
        <v>144762.56</v>
      </c>
      <c r="E23" s="2">
        <f t="shared" si="10"/>
        <v>60000</v>
      </c>
      <c r="F23" s="2">
        <f t="shared" si="2"/>
        <v>204762.56</v>
      </c>
      <c r="G23" s="2">
        <f t="shared" si="0"/>
        <v>204762.56</v>
      </c>
      <c r="H23" s="2">
        <f t="shared" si="3"/>
        <v>0</v>
      </c>
      <c r="I23" s="3">
        <f t="shared" si="4"/>
        <v>0</v>
      </c>
      <c r="J23" s="2">
        <f t="shared" si="5"/>
        <v>0</v>
      </c>
      <c r="K23" s="2">
        <f t="shared" si="6"/>
        <v>204762.56</v>
      </c>
      <c r="L23" s="3">
        <f t="shared" si="7"/>
        <v>1</v>
      </c>
      <c r="N23" s="2">
        <f t="shared" si="8"/>
        <v>0</v>
      </c>
      <c r="O23" s="3">
        <f t="shared" si="9"/>
        <v>0</v>
      </c>
    </row>
    <row r="24" spans="1:15" x14ac:dyDescent="0.25">
      <c r="A24" s="1">
        <v>43713</v>
      </c>
      <c r="B24" t="s">
        <v>17</v>
      </c>
      <c r="C24" s="2">
        <v>425</v>
      </c>
      <c r="D24" s="2">
        <f t="shared" si="1"/>
        <v>145187.56</v>
      </c>
      <c r="E24" s="2">
        <f t="shared" si="10"/>
        <v>60000</v>
      </c>
      <c r="F24" s="2">
        <f t="shared" si="2"/>
        <v>205187.56</v>
      </c>
      <c r="G24" s="2">
        <f t="shared" si="0"/>
        <v>205187.56</v>
      </c>
      <c r="H24" s="2">
        <f t="shared" si="3"/>
        <v>0</v>
      </c>
      <c r="I24" s="3">
        <f t="shared" si="4"/>
        <v>0</v>
      </c>
      <c r="J24" s="2">
        <f t="shared" si="5"/>
        <v>0</v>
      </c>
      <c r="K24" s="2">
        <f t="shared" si="6"/>
        <v>205187.56</v>
      </c>
      <c r="L24" s="3">
        <f t="shared" si="7"/>
        <v>1</v>
      </c>
      <c r="N24" s="2">
        <f t="shared" si="8"/>
        <v>0</v>
      </c>
      <c r="O24" s="3">
        <f t="shared" si="9"/>
        <v>0</v>
      </c>
    </row>
    <row r="25" spans="1:15" x14ac:dyDescent="0.25">
      <c r="A25" s="1">
        <v>43726</v>
      </c>
      <c r="B25" t="s">
        <v>19</v>
      </c>
      <c r="C25" s="2">
        <v>-140000</v>
      </c>
      <c r="D25" s="2">
        <f t="shared" si="1"/>
        <v>5187.5599999999977</v>
      </c>
      <c r="E25" s="2">
        <f>E24-C25</f>
        <v>200000</v>
      </c>
      <c r="F25" s="2">
        <f t="shared" si="2"/>
        <v>205187.56</v>
      </c>
      <c r="G25" s="2">
        <f t="shared" si="0"/>
        <v>205187.56</v>
      </c>
      <c r="H25" s="2">
        <f t="shared" si="3"/>
        <v>0</v>
      </c>
      <c r="I25" s="3">
        <f t="shared" si="4"/>
        <v>0</v>
      </c>
      <c r="J25" s="2">
        <f t="shared" si="5"/>
        <v>0</v>
      </c>
      <c r="K25" s="2">
        <f t="shared" si="6"/>
        <v>205187.56</v>
      </c>
      <c r="L25" s="3">
        <f t="shared" si="7"/>
        <v>1</v>
      </c>
      <c r="N25" s="2">
        <f t="shared" si="8"/>
        <v>0</v>
      </c>
      <c r="O25" s="3">
        <f t="shared" si="9"/>
        <v>0</v>
      </c>
    </row>
    <row r="26" spans="1:15" x14ac:dyDescent="0.25">
      <c r="A26" s="1">
        <v>43739</v>
      </c>
      <c r="B26" t="s">
        <v>16</v>
      </c>
      <c r="C26" s="2">
        <v>-247.5</v>
      </c>
      <c r="D26" s="2">
        <f t="shared" si="1"/>
        <v>4940.0599999999977</v>
      </c>
      <c r="E26" s="2">
        <f t="shared" si="10"/>
        <v>200000</v>
      </c>
      <c r="F26" s="2">
        <f t="shared" si="2"/>
        <v>204940.06</v>
      </c>
      <c r="G26" s="2">
        <f t="shared" si="0"/>
        <v>204940.06</v>
      </c>
      <c r="H26" s="2">
        <f t="shared" si="3"/>
        <v>0</v>
      </c>
      <c r="I26" s="3">
        <f t="shared" si="4"/>
        <v>0</v>
      </c>
      <c r="J26" s="2">
        <f t="shared" si="5"/>
        <v>0</v>
      </c>
      <c r="K26" s="2">
        <f t="shared" si="6"/>
        <v>204940.06</v>
      </c>
      <c r="L26" s="3">
        <f t="shared" si="7"/>
        <v>1</v>
      </c>
      <c r="N26" s="2">
        <f t="shared" si="8"/>
        <v>0</v>
      </c>
      <c r="O26" s="3">
        <f t="shared" si="9"/>
        <v>0</v>
      </c>
    </row>
    <row r="27" spans="1:15" x14ac:dyDescent="0.25">
      <c r="A27" s="1">
        <v>43747</v>
      </c>
      <c r="B27" t="s">
        <v>17</v>
      </c>
      <c r="C27" s="2">
        <v>425</v>
      </c>
      <c r="D27" s="2">
        <f t="shared" si="1"/>
        <v>5365.0599999999977</v>
      </c>
      <c r="E27" s="2">
        <f t="shared" si="10"/>
        <v>200000</v>
      </c>
      <c r="F27" s="2">
        <f t="shared" si="2"/>
        <v>205365.06</v>
      </c>
      <c r="G27" s="2">
        <f t="shared" si="0"/>
        <v>205365.06</v>
      </c>
      <c r="H27" s="2">
        <f t="shared" si="3"/>
        <v>0</v>
      </c>
      <c r="I27" s="3">
        <f t="shared" si="4"/>
        <v>0</v>
      </c>
      <c r="J27" s="2">
        <f t="shared" si="5"/>
        <v>0</v>
      </c>
      <c r="K27" s="2">
        <f t="shared" si="6"/>
        <v>205365.06</v>
      </c>
      <c r="L27" s="3">
        <f t="shared" si="7"/>
        <v>1</v>
      </c>
      <c r="N27" s="2">
        <f t="shared" si="8"/>
        <v>0</v>
      </c>
      <c r="O27" s="3">
        <f t="shared" si="9"/>
        <v>0</v>
      </c>
    </row>
    <row r="28" spans="1:15" x14ac:dyDescent="0.25">
      <c r="A28" s="1">
        <v>43782</v>
      </c>
      <c r="B28" t="s">
        <v>17</v>
      </c>
      <c r="C28" s="2">
        <v>425</v>
      </c>
      <c r="D28" s="2">
        <f t="shared" si="1"/>
        <v>5790.0599999999977</v>
      </c>
      <c r="E28" s="2">
        <f t="shared" si="10"/>
        <v>200000</v>
      </c>
      <c r="F28" s="2">
        <f t="shared" si="2"/>
        <v>205790.06</v>
      </c>
      <c r="G28" s="2">
        <f t="shared" si="0"/>
        <v>205790.06</v>
      </c>
      <c r="H28" s="2">
        <f t="shared" si="3"/>
        <v>0</v>
      </c>
      <c r="I28" s="3">
        <f t="shared" si="4"/>
        <v>0</v>
      </c>
      <c r="J28" s="2">
        <f t="shared" si="5"/>
        <v>0</v>
      </c>
      <c r="K28" s="2">
        <f t="shared" si="6"/>
        <v>205790.06</v>
      </c>
      <c r="L28" s="3">
        <f t="shared" si="7"/>
        <v>1</v>
      </c>
      <c r="N28" s="2">
        <f t="shared" si="8"/>
        <v>0</v>
      </c>
      <c r="O28" s="3">
        <f t="shared" si="9"/>
        <v>0</v>
      </c>
    </row>
    <row r="29" spans="1:15" x14ac:dyDescent="0.25">
      <c r="A29" s="1">
        <v>43805</v>
      </c>
      <c r="B29" t="s">
        <v>18</v>
      </c>
      <c r="C29" s="2">
        <v>60204.99</v>
      </c>
      <c r="D29" s="2">
        <f t="shared" si="1"/>
        <v>65995.049999999988</v>
      </c>
      <c r="E29" s="2">
        <f>E28-60000</f>
        <v>140000</v>
      </c>
      <c r="F29" s="2">
        <f t="shared" si="2"/>
        <v>205995.05</v>
      </c>
      <c r="G29" s="2">
        <f t="shared" si="0"/>
        <v>205995.05</v>
      </c>
      <c r="H29" s="2">
        <f t="shared" si="3"/>
        <v>0</v>
      </c>
      <c r="I29" s="3">
        <f t="shared" si="4"/>
        <v>0</v>
      </c>
      <c r="J29" s="2">
        <f t="shared" si="5"/>
        <v>0</v>
      </c>
      <c r="K29" s="2">
        <f t="shared" si="6"/>
        <v>205995.05</v>
      </c>
      <c r="L29" s="3">
        <f t="shared" si="7"/>
        <v>1</v>
      </c>
      <c r="N29" s="2">
        <f t="shared" si="8"/>
        <v>0</v>
      </c>
      <c r="O29" s="3">
        <f t="shared" si="9"/>
        <v>0</v>
      </c>
    </row>
    <row r="30" spans="1:15" x14ac:dyDescent="0.25">
      <c r="A30" s="1">
        <v>43809</v>
      </c>
      <c r="B30" t="s">
        <v>20</v>
      </c>
      <c r="C30" s="2">
        <v>-60000</v>
      </c>
      <c r="D30" s="2">
        <f t="shared" si="1"/>
        <v>5995.0499999999884</v>
      </c>
      <c r="E30" s="2">
        <f>E29+60000</f>
        <v>200000</v>
      </c>
      <c r="F30" s="2">
        <f t="shared" si="2"/>
        <v>205995.05</v>
      </c>
      <c r="G30" s="2">
        <f t="shared" si="0"/>
        <v>205995.05</v>
      </c>
      <c r="H30" s="2">
        <f t="shared" si="3"/>
        <v>0</v>
      </c>
      <c r="I30" s="3">
        <f t="shared" si="4"/>
        <v>0</v>
      </c>
      <c r="J30" s="2">
        <f t="shared" si="5"/>
        <v>0</v>
      </c>
      <c r="K30" s="2">
        <f t="shared" si="6"/>
        <v>205995.05</v>
      </c>
      <c r="L30" s="3">
        <f t="shared" si="7"/>
        <v>1</v>
      </c>
      <c r="N30" s="2">
        <f t="shared" si="8"/>
        <v>0</v>
      </c>
      <c r="O30" s="3">
        <f t="shared" si="9"/>
        <v>0</v>
      </c>
    </row>
    <row r="31" spans="1:15" x14ac:dyDescent="0.25">
      <c r="A31" s="1">
        <v>43832</v>
      </c>
      <c r="B31" t="s">
        <v>16</v>
      </c>
      <c r="C31" s="2">
        <v>-247.5</v>
      </c>
      <c r="D31" s="2">
        <f t="shared" si="1"/>
        <v>5747.5499999999884</v>
      </c>
      <c r="E31" s="2">
        <f t="shared" si="10"/>
        <v>200000</v>
      </c>
      <c r="F31" s="2">
        <f t="shared" si="2"/>
        <v>205747.55</v>
      </c>
      <c r="G31" s="2">
        <f t="shared" si="0"/>
        <v>205747.55</v>
      </c>
      <c r="H31" s="2">
        <f t="shared" si="3"/>
        <v>0</v>
      </c>
      <c r="I31" s="3">
        <f t="shared" si="4"/>
        <v>0</v>
      </c>
      <c r="J31" s="2">
        <f t="shared" si="5"/>
        <v>0</v>
      </c>
      <c r="K31" s="2">
        <f t="shared" si="6"/>
        <v>205747.55</v>
      </c>
      <c r="L31" s="3">
        <f t="shared" si="7"/>
        <v>1</v>
      </c>
      <c r="N31" s="2">
        <f t="shared" si="8"/>
        <v>0</v>
      </c>
      <c r="O31" s="3">
        <f t="shared" si="9"/>
        <v>0</v>
      </c>
    </row>
    <row r="32" spans="1:15" x14ac:dyDescent="0.25">
      <c r="A32" s="1">
        <v>43857</v>
      </c>
      <c r="B32" t="s">
        <v>21</v>
      </c>
      <c r="C32" s="2">
        <v>1866.68</v>
      </c>
      <c r="D32" s="2">
        <f t="shared" si="1"/>
        <v>7614.2299999999886</v>
      </c>
      <c r="E32" s="2">
        <f t="shared" si="10"/>
        <v>200000</v>
      </c>
      <c r="F32" s="2">
        <f t="shared" si="2"/>
        <v>207614.22999999998</v>
      </c>
      <c r="G32" s="2">
        <f t="shared" si="0"/>
        <v>207614.22999999998</v>
      </c>
      <c r="H32" s="2">
        <f t="shared" si="3"/>
        <v>0</v>
      </c>
      <c r="I32" s="3">
        <f t="shared" si="4"/>
        <v>0</v>
      </c>
      <c r="J32" s="2">
        <f t="shared" si="5"/>
        <v>0</v>
      </c>
      <c r="K32" s="2">
        <f t="shared" si="6"/>
        <v>207614.22999999998</v>
      </c>
      <c r="L32" s="3">
        <f t="shared" si="7"/>
        <v>1</v>
      </c>
      <c r="N32" s="2">
        <f t="shared" si="8"/>
        <v>0</v>
      </c>
      <c r="O32" s="3">
        <f t="shared" si="9"/>
        <v>0</v>
      </c>
    </row>
    <row r="33" spans="1:15" x14ac:dyDescent="0.25">
      <c r="A33" s="1">
        <v>43880</v>
      </c>
      <c r="B33" t="s">
        <v>21</v>
      </c>
      <c r="C33" s="2">
        <v>466.67</v>
      </c>
      <c r="D33" s="2">
        <f t="shared" si="1"/>
        <v>8080.8999999999887</v>
      </c>
      <c r="E33" s="2">
        <f t="shared" si="10"/>
        <v>200000</v>
      </c>
      <c r="F33" s="2">
        <f t="shared" si="2"/>
        <v>208080.9</v>
      </c>
      <c r="G33" s="2">
        <f t="shared" si="0"/>
        <v>208080.9</v>
      </c>
      <c r="H33" s="2">
        <f t="shared" si="3"/>
        <v>0</v>
      </c>
      <c r="I33" s="3">
        <f t="shared" si="4"/>
        <v>0</v>
      </c>
      <c r="J33" s="2">
        <f t="shared" si="5"/>
        <v>0</v>
      </c>
      <c r="K33" s="2">
        <f t="shared" si="6"/>
        <v>208080.9</v>
      </c>
      <c r="L33" s="3">
        <f t="shared" si="7"/>
        <v>1</v>
      </c>
      <c r="N33" s="2">
        <f t="shared" si="8"/>
        <v>0</v>
      </c>
      <c r="O33" s="3">
        <f t="shared" si="9"/>
        <v>0</v>
      </c>
    </row>
    <row r="34" spans="1:15" x14ac:dyDescent="0.25">
      <c r="A34" s="1">
        <v>43899</v>
      </c>
      <c r="B34" t="s">
        <v>22</v>
      </c>
      <c r="C34" s="2">
        <v>500.01</v>
      </c>
      <c r="D34" s="2">
        <f t="shared" si="1"/>
        <v>8580.9099999999889</v>
      </c>
      <c r="E34" s="2">
        <f t="shared" si="10"/>
        <v>200000</v>
      </c>
      <c r="F34" s="2">
        <f t="shared" si="2"/>
        <v>208580.90999999997</v>
      </c>
      <c r="G34" s="2">
        <f t="shared" si="0"/>
        <v>208580.90999999997</v>
      </c>
      <c r="H34" s="2">
        <f t="shared" si="3"/>
        <v>0</v>
      </c>
      <c r="I34" s="3">
        <f t="shared" si="4"/>
        <v>0</v>
      </c>
      <c r="J34" s="2">
        <f t="shared" si="5"/>
        <v>0</v>
      </c>
      <c r="K34" s="2">
        <f t="shared" si="6"/>
        <v>208580.90999999997</v>
      </c>
      <c r="L34" s="3">
        <f t="shared" si="7"/>
        <v>1</v>
      </c>
      <c r="N34" s="2">
        <f t="shared" si="8"/>
        <v>0</v>
      </c>
      <c r="O34" s="3">
        <f t="shared" si="9"/>
        <v>0</v>
      </c>
    </row>
    <row r="35" spans="1:15" x14ac:dyDescent="0.25">
      <c r="A35" s="1">
        <v>43909</v>
      </c>
      <c r="B35" t="s">
        <v>21</v>
      </c>
      <c r="C35" s="2">
        <v>466.67</v>
      </c>
      <c r="D35" s="2">
        <f t="shared" si="1"/>
        <v>9047.579999999989</v>
      </c>
      <c r="E35" s="2">
        <f t="shared" si="10"/>
        <v>200000</v>
      </c>
      <c r="F35" s="2">
        <f t="shared" si="2"/>
        <v>209047.58</v>
      </c>
      <c r="G35" s="2">
        <f t="shared" si="0"/>
        <v>209047.58</v>
      </c>
      <c r="H35" s="2">
        <f t="shared" si="3"/>
        <v>0</v>
      </c>
      <c r="I35" s="3">
        <f t="shared" si="4"/>
        <v>0</v>
      </c>
      <c r="J35" s="2">
        <f t="shared" si="5"/>
        <v>0</v>
      </c>
      <c r="K35" s="2">
        <f t="shared" si="6"/>
        <v>209047.58</v>
      </c>
      <c r="L35" s="3">
        <f t="shared" si="7"/>
        <v>1</v>
      </c>
      <c r="N35" s="2">
        <f t="shared" si="8"/>
        <v>0</v>
      </c>
      <c r="O35" s="3">
        <f t="shared" si="9"/>
        <v>0</v>
      </c>
    </row>
    <row r="36" spans="1:15" x14ac:dyDescent="0.25">
      <c r="A36" s="1">
        <v>43923</v>
      </c>
      <c r="B36" t="s">
        <v>16</v>
      </c>
      <c r="C36" s="2">
        <v>-247.5</v>
      </c>
      <c r="D36" s="2">
        <f t="shared" si="1"/>
        <v>8800.079999999989</v>
      </c>
      <c r="E36" s="2">
        <f t="shared" si="10"/>
        <v>200000</v>
      </c>
      <c r="F36" s="2">
        <f t="shared" si="2"/>
        <v>208800.08</v>
      </c>
      <c r="G36" s="2">
        <f t="shared" si="0"/>
        <v>208800.08</v>
      </c>
      <c r="H36" s="2">
        <f t="shared" si="3"/>
        <v>0</v>
      </c>
      <c r="I36" s="3">
        <f t="shared" si="4"/>
        <v>0</v>
      </c>
      <c r="J36" s="2">
        <f t="shared" si="5"/>
        <v>0</v>
      </c>
      <c r="K36" s="2">
        <f t="shared" si="6"/>
        <v>208800.08</v>
      </c>
      <c r="L36" s="3">
        <f t="shared" si="7"/>
        <v>1</v>
      </c>
      <c r="N36" s="2">
        <f t="shared" si="8"/>
        <v>0</v>
      </c>
      <c r="O36" s="3">
        <f t="shared" si="9"/>
        <v>0</v>
      </c>
    </row>
    <row r="37" spans="1:15" x14ac:dyDescent="0.25">
      <c r="A37" s="4">
        <v>43926</v>
      </c>
      <c r="B37" s="5" t="s">
        <v>23</v>
      </c>
      <c r="C37" s="2">
        <v>0</v>
      </c>
      <c r="D37" s="2">
        <f t="shared" si="1"/>
        <v>8800.079999999989</v>
      </c>
      <c r="E37" s="2">
        <f t="shared" si="10"/>
        <v>200000</v>
      </c>
      <c r="F37" s="2">
        <f t="shared" si="2"/>
        <v>208800.08</v>
      </c>
      <c r="G37" s="2">
        <f t="shared" si="0"/>
        <v>208800.08</v>
      </c>
      <c r="H37" s="2">
        <f t="shared" si="3"/>
        <v>0</v>
      </c>
      <c r="I37" s="3">
        <f t="shared" si="4"/>
        <v>0</v>
      </c>
      <c r="J37" s="2">
        <f t="shared" si="5"/>
        <v>0</v>
      </c>
      <c r="K37" s="2">
        <f t="shared" si="6"/>
        <v>208800.08</v>
      </c>
      <c r="L37" s="3">
        <f t="shared" si="7"/>
        <v>1</v>
      </c>
      <c r="N37" s="2">
        <f t="shared" si="8"/>
        <v>0</v>
      </c>
      <c r="O37" s="3">
        <f t="shared" si="9"/>
        <v>0</v>
      </c>
    </row>
    <row r="38" spans="1:15" x14ac:dyDescent="0.25">
      <c r="A38" s="1">
        <v>43941</v>
      </c>
      <c r="B38" t="s">
        <v>21</v>
      </c>
      <c r="C38" s="2">
        <v>466.67</v>
      </c>
      <c r="D38" s="2">
        <f t="shared" si="1"/>
        <v>9266.7499999999891</v>
      </c>
      <c r="E38" s="2">
        <f t="shared" si="10"/>
        <v>200000</v>
      </c>
      <c r="F38" s="2">
        <f t="shared" si="2"/>
        <v>209266.75</v>
      </c>
      <c r="G38" s="2">
        <f t="shared" si="0"/>
        <v>209266.75</v>
      </c>
      <c r="H38" s="2">
        <f t="shared" si="3"/>
        <v>0</v>
      </c>
      <c r="I38" s="3">
        <f t="shared" si="4"/>
        <v>0</v>
      </c>
      <c r="J38" s="2">
        <f t="shared" si="5"/>
        <v>0</v>
      </c>
      <c r="K38" s="2">
        <f t="shared" si="6"/>
        <v>209266.75</v>
      </c>
      <c r="L38" s="3">
        <f t="shared" si="7"/>
        <v>1</v>
      </c>
      <c r="N38" s="2">
        <f t="shared" si="8"/>
        <v>0</v>
      </c>
      <c r="O38" s="3">
        <f t="shared" si="9"/>
        <v>0</v>
      </c>
    </row>
    <row r="39" spans="1:15" x14ac:dyDescent="0.25">
      <c r="A39" s="1">
        <v>43965</v>
      </c>
      <c r="B39" t="s">
        <v>22</v>
      </c>
      <c r="C39" s="2">
        <v>250</v>
      </c>
      <c r="D39" s="2">
        <f t="shared" si="1"/>
        <v>9516.7499999999891</v>
      </c>
      <c r="E39" s="2">
        <f t="shared" si="10"/>
        <v>200000</v>
      </c>
      <c r="F39" s="2">
        <f t="shared" si="2"/>
        <v>209516.75</v>
      </c>
      <c r="G39" s="2">
        <f t="shared" si="0"/>
        <v>209516.75</v>
      </c>
      <c r="H39" s="2">
        <f t="shared" si="3"/>
        <v>0</v>
      </c>
      <c r="I39" s="3">
        <f t="shared" si="4"/>
        <v>0</v>
      </c>
      <c r="J39" s="2">
        <f t="shared" si="5"/>
        <v>0</v>
      </c>
      <c r="K39" s="2">
        <f t="shared" si="6"/>
        <v>209516.75</v>
      </c>
      <c r="L39" s="3">
        <f t="shared" si="7"/>
        <v>1</v>
      </c>
      <c r="N39" s="2">
        <f t="shared" si="8"/>
        <v>0</v>
      </c>
      <c r="O39" s="3">
        <f t="shared" si="9"/>
        <v>0</v>
      </c>
    </row>
    <row r="40" spans="1:15" x14ac:dyDescent="0.25">
      <c r="A40" s="1">
        <v>43970</v>
      </c>
      <c r="B40" t="s">
        <v>21</v>
      </c>
      <c r="C40" s="2">
        <v>466.67</v>
      </c>
      <c r="D40" s="2">
        <f t="shared" si="1"/>
        <v>9983.4199999999892</v>
      </c>
      <c r="E40" s="2">
        <f t="shared" si="10"/>
        <v>200000</v>
      </c>
      <c r="F40" s="2">
        <f t="shared" si="2"/>
        <v>209983.41999999998</v>
      </c>
      <c r="G40" s="2">
        <f t="shared" si="0"/>
        <v>209983.41999999998</v>
      </c>
      <c r="H40" s="2">
        <f t="shared" si="3"/>
        <v>0</v>
      </c>
      <c r="I40" s="3">
        <f t="shared" si="4"/>
        <v>0</v>
      </c>
      <c r="J40" s="2">
        <f t="shared" si="5"/>
        <v>0</v>
      </c>
      <c r="K40" s="2">
        <f t="shared" si="6"/>
        <v>209983.41999999998</v>
      </c>
      <c r="L40" s="3">
        <f t="shared" si="7"/>
        <v>1</v>
      </c>
      <c r="N40" s="2">
        <f t="shared" si="8"/>
        <v>0</v>
      </c>
      <c r="O40" s="3">
        <f t="shared" si="9"/>
        <v>0</v>
      </c>
    </row>
    <row r="41" spans="1:15" x14ac:dyDescent="0.25">
      <c r="A41" s="1">
        <v>43997</v>
      </c>
      <c r="B41" t="s">
        <v>22</v>
      </c>
      <c r="C41" s="2">
        <v>250</v>
      </c>
      <c r="D41" s="2">
        <f t="shared" si="1"/>
        <v>10233.419999999989</v>
      </c>
      <c r="E41" s="2">
        <f t="shared" si="10"/>
        <v>200000</v>
      </c>
      <c r="F41" s="2">
        <f t="shared" si="2"/>
        <v>210233.41999999998</v>
      </c>
      <c r="G41" s="2">
        <f t="shared" si="0"/>
        <v>210233.41999999998</v>
      </c>
      <c r="H41" s="2">
        <f t="shared" si="3"/>
        <v>0</v>
      </c>
      <c r="I41" s="3">
        <f t="shared" si="4"/>
        <v>0</v>
      </c>
      <c r="J41" s="2">
        <f t="shared" si="5"/>
        <v>0</v>
      </c>
      <c r="K41" s="2">
        <f t="shared" si="6"/>
        <v>210233.41999999998</v>
      </c>
      <c r="L41" s="3">
        <f t="shared" si="7"/>
        <v>1</v>
      </c>
      <c r="N41" s="2">
        <f t="shared" si="8"/>
        <v>0</v>
      </c>
      <c r="O41" s="3">
        <f t="shared" si="9"/>
        <v>0</v>
      </c>
    </row>
    <row r="42" spans="1:15" x14ac:dyDescent="0.25">
      <c r="A42" s="1">
        <v>44001</v>
      </c>
      <c r="B42" t="s">
        <v>21</v>
      </c>
      <c r="C42" s="2">
        <v>466.67</v>
      </c>
      <c r="D42" s="2">
        <f t="shared" si="1"/>
        <v>10700.089999999989</v>
      </c>
      <c r="E42" s="2">
        <f t="shared" si="10"/>
        <v>200000</v>
      </c>
      <c r="F42" s="2">
        <f t="shared" si="2"/>
        <v>210700.09</v>
      </c>
      <c r="G42" s="2">
        <f t="shared" si="0"/>
        <v>210700.09</v>
      </c>
      <c r="H42" s="2">
        <f t="shared" si="3"/>
        <v>0</v>
      </c>
      <c r="I42" s="3">
        <f t="shared" si="4"/>
        <v>0</v>
      </c>
      <c r="J42" s="2">
        <f t="shared" si="5"/>
        <v>0</v>
      </c>
      <c r="K42" s="2">
        <f t="shared" si="6"/>
        <v>210700.09</v>
      </c>
      <c r="L42" s="3">
        <f t="shared" si="7"/>
        <v>1</v>
      </c>
      <c r="N42" s="2">
        <f t="shared" si="8"/>
        <v>0</v>
      </c>
      <c r="O42" s="3">
        <f t="shared" si="9"/>
        <v>0</v>
      </c>
    </row>
    <row r="43" spans="1:15" x14ac:dyDescent="0.25">
      <c r="A43" s="1">
        <v>44015</v>
      </c>
      <c r="B43" t="s">
        <v>16</v>
      </c>
      <c r="C43" s="2">
        <v>-247.5</v>
      </c>
      <c r="D43" s="2">
        <f t="shared" si="1"/>
        <v>10452.589999999989</v>
      </c>
      <c r="E43" s="2">
        <f t="shared" si="10"/>
        <v>200000</v>
      </c>
      <c r="F43" s="2">
        <f t="shared" si="2"/>
        <v>210452.59</v>
      </c>
      <c r="G43" s="2">
        <f t="shared" si="0"/>
        <v>210452.59</v>
      </c>
      <c r="H43" s="2">
        <f t="shared" si="3"/>
        <v>0</v>
      </c>
      <c r="I43" s="3">
        <f t="shared" si="4"/>
        <v>0</v>
      </c>
      <c r="J43" s="2">
        <f t="shared" si="5"/>
        <v>0</v>
      </c>
      <c r="K43" s="2">
        <f t="shared" si="6"/>
        <v>210452.59</v>
      </c>
      <c r="L43" s="3">
        <f t="shared" si="7"/>
        <v>1</v>
      </c>
      <c r="N43" s="2">
        <f t="shared" si="8"/>
        <v>0</v>
      </c>
      <c r="O43" s="3">
        <f t="shared" si="9"/>
        <v>0</v>
      </c>
    </row>
    <row r="44" spans="1:15" x14ac:dyDescent="0.25">
      <c r="A44" s="1">
        <v>44018</v>
      </c>
      <c r="B44" t="s">
        <v>22</v>
      </c>
      <c r="C44" s="2">
        <v>750</v>
      </c>
      <c r="D44" s="2">
        <f t="shared" si="1"/>
        <v>11202.589999999989</v>
      </c>
      <c r="E44" s="2">
        <f t="shared" si="10"/>
        <v>200000</v>
      </c>
      <c r="F44" s="2">
        <f t="shared" si="2"/>
        <v>211202.59</v>
      </c>
      <c r="G44" s="2">
        <f t="shared" si="0"/>
        <v>211202.59</v>
      </c>
      <c r="H44" s="2">
        <f t="shared" si="3"/>
        <v>0</v>
      </c>
      <c r="I44" s="3">
        <f t="shared" si="4"/>
        <v>0</v>
      </c>
      <c r="J44" s="2">
        <f t="shared" si="5"/>
        <v>0</v>
      </c>
      <c r="K44" s="2">
        <f t="shared" si="6"/>
        <v>211202.59</v>
      </c>
      <c r="L44" s="3">
        <f t="shared" si="7"/>
        <v>1</v>
      </c>
      <c r="N44" s="2">
        <f t="shared" si="8"/>
        <v>0</v>
      </c>
      <c r="O44" s="3">
        <f t="shared" si="9"/>
        <v>0</v>
      </c>
    </row>
    <row r="45" spans="1:15" x14ac:dyDescent="0.25">
      <c r="A45" s="1">
        <v>44018</v>
      </c>
      <c r="B45" t="s">
        <v>24</v>
      </c>
      <c r="C45" s="2">
        <v>-500.01</v>
      </c>
      <c r="D45" s="2">
        <f t="shared" si="1"/>
        <v>10702.579999999989</v>
      </c>
      <c r="E45" s="2">
        <f t="shared" si="10"/>
        <v>200000</v>
      </c>
      <c r="F45" s="2">
        <f t="shared" si="2"/>
        <v>210702.58</v>
      </c>
      <c r="G45" s="2">
        <f t="shared" si="0"/>
        <v>210702.58</v>
      </c>
      <c r="H45" s="2">
        <f t="shared" si="3"/>
        <v>0</v>
      </c>
      <c r="I45" s="3">
        <f t="shared" si="4"/>
        <v>0</v>
      </c>
      <c r="J45" s="2">
        <f t="shared" si="5"/>
        <v>0</v>
      </c>
      <c r="K45" s="2">
        <f t="shared" si="6"/>
        <v>210702.58</v>
      </c>
      <c r="L45" s="3">
        <f t="shared" si="7"/>
        <v>1</v>
      </c>
      <c r="N45" s="2">
        <f t="shared" si="8"/>
        <v>0</v>
      </c>
      <c r="O45" s="3">
        <f t="shared" si="9"/>
        <v>0</v>
      </c>
    </row>
    <row r="46" spans="1:15" x14ac:dyDescent="0.25">
      <c r="A46" s="1">
        <v>44025</v>
      </c>
      <c r="B46" t="s">
        <v>22</v>
      </c>
      <c r="C46" s="2">
        <v>250</v>
      </c>
      <c r="D46" s="2">
        <f t="shared" si="1"/>
        <v>10952.579999999989</v>
      </c>
      <c r="E46" s="2">
        <f t="shared" si="10"/>
        <v>200000</v>
      </c>
      <c r="F46" s="2">
        <f t="shared" si="2"/>
        <v>210952.58</v>
      </c>
      <c r="G46" s="2">
        <f t="shared" si="0"/>
        <v>210952.58</v>
      </c>
      <c r="H46" s="2">
        <f t="shared" si="3"/>
        <v>0</v>
      </c>
      <c r="I46" s="3">
        <f t="shared" si="4"/>
        <v>0</v>
      </c>
      <c r="J46" s="2">
        <f t="shared" si="5"/>
        <v>0</v>
      </c>
      <c r="K46" s="2">
        <f t="shared" si="6"/>
        <v>210952.58</v>
      </c>
      <c r="L46" s="3">
        <f t="shared" si="7"/>
        <v>1</v>
      </c>
      <c r="N46" s="2">
        <f t="shared" si="8"/>
        <v>0</v>
      </c>
      <c r="O46" s="3">
        <f t="shared" si="9"/>
        <v>0</v>
      </c>
    </row>
    <row r="47" spans="1:15" x14ac:dyDescent="0.25">
      <c r="A47" s="1">
        <v>44032</v>
      </c>
      <c r="B47" t="s">
        <v>21</v>
      </c>
      <c r="C47" s="2">
        <v>466.67</v>
      </c>
      <c r="D47" s="2">
        <f t="shared" si="1"/>
        <v>11419.249999999989</v>
      </c>
      <c r="E47" s="2">
        <f t="shared" si="10"/>
        <v>200000</v>
      </c>
      <c r="F47" s="2">
        <f t="shared" si="2"/>
        <v>211419.25</v>
      </c>
      <c r="G47" s="2">
        <f t="shared" si="0"/>
        <v>211419.25</v>
      </c>
      <c r="H47" s="2">
        <f t="shared" si="3"/>
        <v>0</v>
      </c>
      <c r="I47" s="3">
        <f t="shared" si="4"/>
        <v>0</v>
      </c>
      <c r="J47" s="2">
        <f t="shared" si="5"/>
        <v>0</v>
      </c>
      <c r="K47" s="2">
        <f t="shared" si="6"/>
        <v>211419.25</v>
      </c>
      <c r="L47" s="3">
        <f t="shared" si="7"/>
        <v>1</v>
      </c>
      <c r="N47" s="2">
        <f t="shared" si="8"/>
        <v>0</v>
      </c>
      <c r="O47" s="3">
        <f t="shared" si="9"/>
        <v>0</v>
      </c>
    </row>
    <row r="48" spans="1:15" x14ac:dyDescent="0.25">
      <c r="A48" s="1">
        <v>44057</v>
      </c>
      <c r="B48" t="s">
        <v>22</v>
      </c>
      <c r="C48" s="2">
        <v>250</v>
      </c>
      <c r="D48" s="2">
        <f t="shared" si="1"/>
        <v>11669.249999999989</v>
      </c>
      <c r="E48" s="2">
        <f t="shared" si="10"/>
        <v>200000</v>
      </c>
      <c r="F48" s="2">
        <f t="shared" si="2"/>
        <v>211669.25</v>
      </c>
      <c r="G48" s="2">
        <f t="shared" si="0"/>
        <v>211669.25</v>
      </c>
      <c r="H48" s="2">
        <f t="shared" si="3"/>
        <v>0</v>
      </c>
      <c r="I48" s="3">
        <f t="shared" si="4"/>
        <v>0</v>
      </c>
      <c r="J48" s="2">
        <f t="shared" si="5"/>
        <v>0</v>
      </c>
      <c r="K48" s="2">
        <f t="shared" si="6"/>
        <v>211669.25</v>
      </c>
      <c r="L48" s="3">
        <f t="shared" si="7"/>
        <v>1</v>
      </c>
      <c r="N48" s="2">
        <f t="shared" si="8"/>
        <v>0</v>
      </c>
      <c r="O48" s="3">
        <f t="shared" si="9"/>
        <v>0</v>
      </c>
    </row>
    <row r="49" spans="1:15" x14ac:dyDescent="0.25">
      <c r="A49" s="1">
        <v>44062</v>
      </c>
      <c r="B49" t="s">
        <v>21</v>
      </c>
      <c r="C49" s="2">
        <v>466.67</v>
      </c>
      <c r="D49" s="2">
        <f t="shared" si="1"/>
        <v>12135.919999999989</v>
      </c>
      <c r="E49" s="2">
        <f t="shared" si="10"/>
        <v>200000</v>
      </c>
      <c r="F49" s="2">
        <f t="shared" si="2"/>
        <v>212135.91999999998</v>
      </c>
      <c r="G49" s="2">
        <f t="shared" si="0"/>
        <v>212135.91999999998</v>
      </c>
      <c r="H49" s="2">
        <f t="shared" si="3"/>
        <v>0</v>
      </c>
      <c r="I49" s="3">
        <f t="shared" si="4"/>
        <v>0</v>
      </c>
      <c r="J49" s="2">
        <f t="shared" si="5"/>
        <v>0</v>
      </c>
      <c r="K49" s="2">
        <f t="shared" si="6"/>
        <v>212135.91999999998</v>
      </c>
      <c r="L49" s="3">
        <f t="shared" si="7"/>
        <v>1</v>
      </c>
      <c r="N49" s="2">
        <f t="shared" si="8"/>
        <v>0</v>
      </c>
      <c r="O49" s="3">
        <f t="shared" si="9"/>
        <v>0</v>
      </c>
    </row>
    <row r="50" spans="1:15" x14ac:dyDescent="0.25">
      <c r="A50" s="1">
        <v>44088</v>
      </c>
      <c r="B50" t="s">
        <v>22</v>
      </c>
      <c r="C50" s="2">
        <v>250</v>
      </c>
      <c r="D50" s="2">
        <f t="shared" ref="D50:D106" si="11">D49+C50</f>
        <v>12385.919999999989</v>
      </c>
      <c r="E50" s="2">
        <f t="shared" ref="E50:E107" si="12">E49</f>
        <v>200000</v>
      </c>
      <c r="F50" s="2">
        <f t="shared" ref="F50:F107" si="13">D50+E50</f>
        <v>212385.91999999998</v>
      </c>
      <c r="G50" s="2">
        <f t="shared" si="0"/>
        <v>212385.91999999998</v>
      </c>
      <c r="H50" s="2">
        <f t="shared" si="3"/>
        <v>0</v>
      </c>
      <c r="I50" s="3">
        <f>H50/F50</f>
        <v>0</v>
      </c>
      <c r="J50" s="2">
        <f t="shared" ref="J50:J107" si="14">J49</f>
        <v>0</v>
      </c>
      <c r="K50" s="2">
        <f>F50*L49</f>
        <v>212385.91999999998</v>
      </c>
      <c r="L50" s="3">
        <f>K50/F50</f>
        <v>1</v>
      </c>
      <c r="N50" s="2">
        <f>F50-(H50+J50+K50)</f>
        <v>0</v>
      </c>
      <c r="O50" s="3">
        <f t="shared" ref="O50:O107" si="15">100%-(I50+L50)</f>
        <v>0</v>
      </c>
    </row>
    <row r="51" spans="1:15" x14ac:dyDescent="0.25">
      <c r="A51" s="1">
        <v>44095</v>
      </c>
      <c r="B51" t="s">
        <v>21</v>
      </c>
      <c r="C51" s="2">
        <v>466.67</v>
      </c>
      <c r="D51" s="2">
        <f t="shared" si="11"/>
        <v>12852.589999999989</v>
      </c>
      <c r="E51" s="2">
        <f t="shared" si="12"/>
        <v>200000</v>
      </c>
      <c r="F51" s="2">
        <f t="shared" si="13"/>
        <v>212852.59</v>
      </c>
      <c r="G51" s="2">
        <f t="shared" si="0"/>
        <v>212852.59</v>
      </c>
      <c r="H51" s="2">
        <f t="shared" si="3"/>
        <v>0</v>
      </c>
      <c r="I51" s="3">
        <f>H51/F51</f>
        <v>0</v>
      </c>
      <c r="J51" s="2">
        <f t="shared" si="14"/>
        <v>0</v>
      </c>
      <c r="K51" s="2">
        <f>F51*L50</f>
        <v>212852.59</v>
      </c>
      <c r="L51" s="3">
        <f>K51/F51</f>
        <v>1</v>
      </c>
      <c r="N51" s="2">
        <f>F51-(H51+J51+K51)</f>
        <v>0</v>
      </c>
      <c r="O51" s="3">
        <f t="shared" si="15"/>
        <v>0</v>
      </c>
    </row>
    <row r="52" spans="1:15" x14ac:dyDescent="0.25">
      <c r="A52" s="1">
        <v>44104</v>
      </c>
      <c r="B52" t="s">
        <v>16</v>
      </c>
      <c r="C52" s="2">
        <v>-247.5</v>
      </c>
      <c r="D52" s="2">
        <f t="shared" si="11"/>
        <v>12605.089999999989</v>
      </c>
      <c r="E52" s="2">
        <f t="shared" si="12"/>
        <v>200000</v>
      </c>
      <c r="F52" s="2">
        <f t="shared" si="13"/>
        <v>212605.09</v>
      </c>
      <c r="G52" s="2">
        <f t="shared" si="0"/>
        <v>212605.09</v>
      </c>
      <c r="H52" s="2">
        <f t="shared" si="3"/>
        <v>0</v>
      </c>
      <c r="I52" s="3">
        <f>H52/F52</f>
        <v>0</v>
      </c>
      <c r="J52" s="2">
        <f t="shared" si="14"/>
        <v>0</v>
      </c>
      <c r="K52" s="2">
        <f>F52*L51</f>
        <v>212605.09</v>
      </c>
      <c r="L52" s="3">
        <f>K52/F52</f>
        <v>1</v>
      </c>
      <c r="N52" s="2">
        <f>F52-(H52+J52+K52)</f>
        <v>0</v>
      </c>
      <c r="O52" s="3">
        <f t="shared" si="15"/>
        <v>0</v>
      </c>
    </row>
    <row r="53" spans="1:15" x14ac:dyDescent="0.25">
      <c r="A53" s="1">
        <v>44118</v>
      </c>
      <c r="B53" t="s">
        <v>22</v>
      </c>
      <c r="C53" s="2">
        <v>250</v>
      </c>
      <c r="D53" s="2">
        <f t="shared" si="11"/>
        <v>12855.089999999989</v>
      </c>
      <c r="E53" s="2">
        <f t="shared" si="12"/>
        <v>200000</v>
      </c>
      <c r="F53" s="2">
        <f t="shared" si="13"/>
        <v>212855.09</v>
      </c>
      <c r="G53" s="2">
        <f t="shared" si="0"/>
        <v>212855.09</v>
      </c>
      <c r="H53" s="2">
        <f t="shared" si="3"/>
        <v>0</v>
      </c>
      <c r="I53" s="3">
        <f>H53/F53</f>
        <v>0</v>
      </c>
      <c r="J53" s="2">
        <f t="shared" si="14"/>
        <v>0</v>
      </c>
      <c r="K53" s="2">
        <f>F53*L52</f>
        <v>212855.09</v>
      </c>
      <c r="L53" s="3">
        <f>K53/F53</f>
        <v>1</v>
      </c>
      <c r="N53" s="2">
        <f>F53-(H53+J53+K53)</f>
        <v>0</v>
      </c>
      <c r="O53" s="3">
        <f t="shared" si="15"/>
        <v>0</v>
      </c>
    </row>
    <row r="54" spans="1:15" x14ac:dyDescent="0.25">
      <c r="A54" s="1">
        <v>44123</v>
      </c>
      <c r="B54" t="s">
        <v>21</v>
      </c>
      <c r="C54" s="2">
        <v>466.67</v>
      </c>
      <c r="D54" s="2">
        <f t="shared" si="11"/>
        <v>13321.759999999989</v>
      </c>
      <c r="E54" s="2">
        <f t="shared" si="12"/>
        <v>200000</v>
      </c>
      <c r="F54" s="2">
        <f t="shared" si="13"/>
        <v>213321.75999999998</v>
      </c>
      <c r="G54" s="2">
        <f t="shared" si="0"/>
        <v>213321.75999999998</v>
      </c>
      <c r="H54" s="2">
        <f t="shared" si="3"/>
        <v>0</v>
      </c>
      <c r="I54" s="3">
        <f>H54/F54</f>
        <v>0</v>
      </c>
      <c r="J54" s="2">
        <f t="shared" si="14"/>
        <v>0</v>
      </c>
      <c r="K54" s="2">
        <f>F54*L53</f>
        <v>213321.75999999998</v>
      </c>
      <c r="L54" s="3">
        <f>K54/F54</f>
        <v>1</v>
      </c>
      <c r="N54" s="2">
        <f>F54-(H54+J54+K54)</f>
        <v>0</v>
      </c>
      <c r="O54" s="3">
        <f t="shared" si="15"/>
        <v>0</v>
      </c>
    </row>
    <row r="55" spans="1:15" x14ac:dyDescent="0.25">
      <c r="A55" s="1">
        <v>44148</v>
      </c>
      <c r="B55" t="s">
        <v>22</v>
      </c>
      <c r="C55" s="2">
        <v>250</v>
      </c>
      <c r="D55" s="2">
        <f t="shared" si="11"/>
        <v>13571.759999999989</v>
      </c>
      <c r="E55" s="2">
        <f t="shared" si="12"/>
        <v>200000</v>
      </c>
      <c r="F55" s="2">
        <f t="shared" si="13"/>
        <v>213571.75999999998</v>
      </c>
      <c r="G55" s="2">
        <f t="shared" si="0"/>
        <v>213571.75999999998</v>
      </c>
      <c r="H55" s="2">
        <f t="shared" si="3"/>
        <v>0</v>
      </c>
      <c r="I55" s="3">
        <f>H55/F55</f>
        <v>0</v>
      </c>
      <c r="J55" s="2">
        <f t="shared" si="14"/>
        <v>0</v>
      </c>
      <c r="K55" s="2">
        <f>F55*L54</f>
        <v>213571.75999999998</v>
      </c>
      <c r="L55" s="3">
        <f>K55/F55</f>
        <v>1</v>
      </c>
      <c r="N55" s="2">
        <f>F55-(H55+J55+K55)</f>
        <v>0</v>
      </c>
      <c r="O55" s="3">
        <f t="shared" si="15"/>
        <v>0</v>
      </c>
    </row>
    <row r="56" spans="1:15" x14ac:dyDescent="0.25">
      <c r="A56" s="1">
        <v>44155</v>
      </c>
      <c r="B56" t="s">
        <v>21</v>
      </c>
      <c r="C56" s="2">
        <v>466.67</v>
      </c>
      <c r="D56" s="2">
        <f t="shared" si="11"/>
        <v>14038.429999999989</v>
      </c>
      <c r="E56" s="2">
        <f t="shared" si="12"/>
        <v>200000</v>
      </c>
      <c r="F56" s="2">
        <f t="shared" si="13"/>
        <v>214038.43</v>
      </c>
      <c r="G56" s="2">
        <f t="shared" si="0"/>
        <v>214038.43</v>
      </c>
      <c r="H56" s="2">
        <f t="shared" si="3"/>
        <v>0</v>
      </c>
      <c r="I56" s="3">
        <f>H56/F56</f>
        <v>0</v>
      </c>
      <c r="J56" s="2">
        <f t="shared" si="14"/>
        <v>0</v>
      </c>
      <c r="K56" s="2">
        <f>F56*L55</f>
        <v>214038.43</v>
      </c>
      <c r="L56" s="3">
        <f>K56/F56</f>
        <v>1</v>
      </c>
      <c r="N56" s="2">
        <f>F56-(H56+J56+K56)</f>
        <v>0</v>
      </c>
      <c r="O56" s="3">
        <f t="shared" si="15"/>
        <v>0</v>
      </c>
    </row>
    <row r="57" spans="1:15" x14ac:dyDescent="0.25">
      <c r="A57" s="1">
        <v>44179</v>
      </c>
      <c r="B57" t="s">
        <v>22</v>
      </c>
      <c r="C57" s="2">
        <v>250</v>
      </c>
      <c r="D57" s="2">
        <f t="shared" si="11"/>
        <v>14288.429999999989</v>
      </c>
      <c r="E57" s="2">
        <f t="shared" si="12"/>
        <v>200000</v>
      </c>
      <c r="F57" s="2">
        <f t="shared" si="13"/>
        <v>214288.43</v>
      </c>
      <c r="G57" s="2">
        <f t="shared" si="0"/>
        <v>214288.43</v>
      </c>
      <c r="H57" s="2">
        <f t="shared" si="3"/>
        <v>0</v>
      </c>
      <c r="I57" s="3">
        <f>H57/F57</f>
        <v>0</v>
      </c>
      <c r="J57" s="2">
        <f t="shared" si="14"/>
        <v>0</v>
      </c>
      <c r="K57" s="2">
        <f>F57*L56</f>
        <v>214288.43</v>
      </c>
      <c r="L57" s="3">
        <f>K57/F57</f>
        <v>1</v>
      </c>
      <c r="N57" s="2">
        <f>F57-(H57+J57+K57)</f>
        <v>0</v>
      </c>
      <c r="O57" s="3">
        <f t="shared" si="15"/>
        <v>0</v>
      </c>
    </row>
    <row r="58" spans="1:15" x14ac:dyDescent="0.25">
      <c r="A58" s="1">
        <v>44187</v>
      </c>
      <c r="B58" t="s">
        <v>21</v>
      </c>
      <c r="C58" s="2">
        <v>466.67</v>
      </c>
      <c r="D58" s="2">
        <f t="shared" si="11"/>
        <v>14755.099999999989</v>
      </c>
      <c r="E58" s="2">
        <f t="shared" si="12"/>
        <v>200000</v>
      </c>
      <c r="F58" s="2">
        <f t="shared" si="13"/>
        <v>214755.09999999998</v>
      </c>
      <c r="G58" s="2">
        <f t="shared" si="0"/>
        <v>214755.09999999998</v>
      </c>
      <c r="H58" s="2">
        <f t="shared" si="3"/>
        <v>0</v>
      </c>
      <c r="I58" s="3">
        <f>H58/F58</f>
        <v>0</v>
      </c>
      <c r="J58" s="2">
        <f t="shared" si="14"/>
        <v>0</v>
      </c>
      <c r="K58" s="2">
        <f>F58*L57</f>
        <v>214755.09999999998</v>
      </c>
      <c r="L58" s="3">
        <f>K58/F58</f>
        <v>1</v>
      </c>
      <c r="N58" s="2">
        <f>F58-(H58+J58+K58)</f>
        <v>0</v>
      </c>
      <c r="O58" s="3">
        <f t="shared" si="15"/>
        <v>0</v>
      </c>
    </row>
    <row r="59" spans="1:15" x14ac:dyDescent="0.25">
      <c r="A59" s="1">
        <v>44188</v>
      </c>
      <c r="B59" t="s">
        <v>16</v>
      </c>
      <c r="C59" s="2">
        <v>-247.5</v>
      </c>
      <c r="D59" s="2">
        <f t="shared" si="11"/>
        <v>14507.599999999989</v>
      </c>
      <c r="E59" s="2">
        <f t="shared" si="12"/>
        <v>200000</v>
      </c>
      <c r="F59" s="2">
        <f t="shared" si="13"/>
        <v>214507.59999999998</v>
      </c>
      <c r="G59" s="2">
        <f t="shared" si="0"/>
        <v>214507.59999999998</v>
      </c>
      <c r="H59" s="2">
        <f t="shared" si="3"/>
        <v>0</v>
      </c>
      <c r="I59" s="3">
        <f>H59/F59</f>
        <v>0</v>
      </c>
      <c r="J59" s="2">
        <f t="shared" si="14"/>
        <v>0</v>
      </c>
      <c r="K59" s="2">
        <f>F59*L58</f>
        <v>214507.59999999998</v>
      </c>
      <c r="L59" s="3">
        <f>K59/F59</f>
        <v>1</v>
      </c>
      <c r="N59" s="2">
        <f>F59-(H59+J59+K59)</f>
        <v>0</v>
      </c>
      <c r="O59" s="3">
        <f t="shared" si="15"/>
        <v>0</v>
      </c>
    </row>
    <row r="60" spans="1:15" x14ac:dyDescent="0.25">
      <c r="A60" s="1">
        <v>44209</v>
      </c>
      <c r="B60" t="s">
        <v>22</v>
      </c>
      <c r="C60" s="2">
        <v>250</v>
      </c>
      <c r="D60" s="2">
        <f t="shared" si="11"/>
        <v>14757.599999999989</v>
      </c>
      <c r="E60" s="2">
        <f t="shared" si="12"/>
        <v>200000</v>
      </c>
      <c r="F60" s="2">
        <f t="shared" si="13"/>
        <v>214757.59999999998</v>
      </c>
      <c r="G60" s="2">
        <f t="shared" si="0"/>
        <v>214757.59999999998</v>
      </c>
      <c r="H60" s="2">
        <f t="shared" si="3"/>
        <v>0</v>
      </c>
      <c r="I60" s="3">
        <f>H60/F60</f>
        <v>0</v>
      </c>
      <c r="J60" s="2">
        <f t="shared" si="14"/>
        <v>0</v>
      </c>
      <c r="K60" s="2">
        <f>F60*L59</f>
        <v>214757.59999999998</v>
      </c>
      <c r="L60" s="3">
        <f>K60/F60</f>
        <v>1</v>
      </c>
      <c r="N60" s="2">
        <f>F60-(H60+J60+K60)</f>
        <v>0</v>
      </c>
      <c r="O60" s="3">
        <f t="shared" si="15"/>
        <v>0</v>
      </c>
    </row>
    <row r="61" spans="1:15" x14ac:dyDescent="0.25">
      <c r="A61" s="1">
        <v>44216</v>
      </c>
      <c r="B61" t="s">
        <v>21</v>
      </c>
      <c r="C61" s="2">
        <v>466.67</v>
      </c>
      <c r="D61" s="2">
        <f t="shared" si="11"/>
        <v>15224.26999999999</v>
      </c>
      <c r="E61" s="2">
        <f t="shared" si="12"/>
        <v>200000</v>
      </c>
      <c r="F61" s="2">
        <f t="shared" si="13"/>
        <v>215224.27</v>
      </c>
      <c r="G61" s="2">
        <f t="shared" si="0"/>
        <v>215224.27</v>
      </c>
      <c r="H61" s="2">
        <f t="shared" si="3"/>
        <v>0</v>
      </c>
      <c r="I61" s="3">
        <f>H61/F61</f>
        <v>0</v>
      </c>
      <c r="J61" s="2">
        <f t="shared" si="14"/>
        <v>0</v>
      </c>
      <c r="K61" s="2">
        <f>F61*L60</f>
        <v>215224.27</v>
      </c>
      <c r="L61" s="3">
        <f>K61/F61</f>
        <v>1</v>
      </c>
      <c r="N61" s="2">
        <f>F61-(H61+J61+K61)</f>
        <v>0</v>
      </c>
      <c r="O61" s="3">
        <f t="shared" si="15"/>
        <v>0</v>
      </c>
    </row>
    <row r="62" spans="1:15" x14ac:dyDescent="0.25">
      <c r="A62" s="1">
        <v>44243</v>
      </c>
      <c r="B62" t="s">
        <v>22</v>
      </c>
      <c r="C62" s="2">
        <v>250</v>
      </c>
      <c r="D62" s="2">
        <f t="shared" si="11"/>
        <v>15474.26999999999</v>
      </c>
      <c r="E62" s="2">
        <f t="shared" si="12"/>
        <v>200000</v>
      </c>
      <c r="F62" s="2">
        <f t="shared" si="13"/>
        <v>215474.27</v>
      </c>
      <c r="G62" s="2">
        <f t="shared" si="0"/>
        <v>215474.27</v>
      </c>
      <c r="H62" s="2">
        <f t="shared" si="3"/>
        <v>0</v>
      </c>
      <c r="I62" s="3">
        <f>H62/F62</f>
        <v>0</v>
      </c>
      <c r="J62" s="2">
        <f t="shared" si="14"/>
        <v>0</v>
      </c>
      <c r="K62" s="2">
        <f>F62*L61</f>
        <v>215474.27</v>
      </c>
      <c r="L62" s="3">
        <f>K62/F62</f>
        <v>1</v>
      </c>
      <c r="N62" s="2">
        <f>F62-(H62+J62+K62)</f>
        <v>0</v>
      </c>
      <c r="O62" s="3">
        <f t="shared" si="15"/>
        <v>0</v>
      </c>
    </row>
    <row r="63" spans="1:15" x14ac:dyDescent="0.25">
      <c r="A63" s="1">
        <v>44246</v>
      </c>
      <c r="B63" t="s">
        <v>21</v>
      </c>
      <c r="C63" s="2">
        <v>466.67</v>
      </c>
      <c r="D63" s="2">
        <f t="shared" si="11"/>
        <v>15940.93999999999</v>
      </c>
      <c r="E63" s="2">
        <f t="shared" si="12"/>
        <v>200000</v>
      </c>
      <c r="F63" s="2">
        <f t="shared" si="13"/>
        <v>215940.94</v>
      </c>
      <c r="G63" s="2">
        <f t="shared" si="0"/>
        <v>215940.94</v>
      </c>
      <c r="H63" s="2">
        <f t="shared" si="3"/>
        <v>0</v>
      </c>
      <c r="I63" s="3">
        <f>H63/F63</f>
        <v>0</v>
      </c>
      <c r="J63" s="2">
        <f t="shared" si="14"/>
        <v>0</v>
      </c>
      <c r="K63" s="2">
        <f>F63*L62</f>
        <v>215940.94</v>
      </c>
      <c r="L63" s="3">
        <f>K63/F63</f>
        <v>1</v>
      </c>
      <c r="N63" s="2">
        <f>F63-(H63+J63+K63)</f>
        <v>0</v>
      </c>
      <c r="O63" s="3">
        <f t="shared" si="15"/>
        <v>0</v>
      </c>
    </row>
    <row r="64" spans="1:15" x14ac:dyDescent="0.25">
      <c r="A64" s="1">
        <v>44270</v>
      </c>
      <c r="B64" t="s">
        <v>22</v>
      </c>
      <c r="C64" s="2">
        <v>250</v>
      </c>
      <c r="D64" s="2">
        <f t="shared" si="11"/>
        <v>16190.93999999999</v>
      </c>
      <c r="E64" s="2">
        <f t="shared" si="12"/>
        <v>200000</v>
      </c>
      <c r="F64" s="2">
        <f t="shared" si="13"/>
        <v>216190.94</v>
      </c>
      <c r="G64" s="2">
        <f t="shared" si="0"/>
        <v>216190.94</v>
      </c>
      <c r="H64" s="2">
        <f t="shared" si="3"/>
        <v>0</v>
      </c>
      <c r="I64" s="3">
        <f>H64/F64</f>
        <v>0</v>
      </c>
      <c r="J64" s="2">
        <f t="shared" si="14"/>
        <v>0</v>
      </c>
      <c r="K64" s="2">
        <f>F64*L63</f>
        <v>216190.94</v>
      </c>
      <c r="L64" s="3">
        <f>K64/F64</f>
        <v>1</v>
      </c>
      <c r="N64" s="2">
        <f>F64-(H64+J64+K64)</f>
        <v>0</v>
      </c>
      <c r="O64" s="3">
        <f t="shared" si="15"/>
        <v>0</v>
      </c>
    </row>
    <row r="65" spans="1:15" x14ac:dyDescent="0.25">
      <c r="A65" s="1">
        <v>44274</v>
      </c>
      <c r="B65" t="s">
        <v>21</v>
      </c>
      <c r="C65" s="2">
        <v>466.67</v>
      </c>
      <c r="D65" s="2">
        <f t="shared" si="11"/>
        <v>16657.60999999999</v>
      </c>
      <c r="E65" s="2">
        <f t="shared" si="12"/>
        <v>200000</v>
      </c>
      <c r="F65" s="2">
        <f t="shared" si="13"/>
        <v>216657.61</v>
      </c>
      <c r="G65" s="2">
        <f t="shared" si="0"/>
        <v>216657.61</v>
      </c>
      <c r="H65" s="2">
        <f t="shared" si="3"/>
        <v>0</v>
      </c>
      <c r="I65" s="3">
        <f>H65/F65</f>
        <v>0</v>
      </c>
      <c r="J65" s="2">
        <f t="shared" si="14"/>
        <v>0</v>
      </c>
      <c r="K65" s="2">
        <f>F65*L64</f>
        <v>216657.61</v>
      </c>
      <c r="L65" s="3">
        <f>K65/F65</f>
        <v>1</v>
      </c>
      <c r="N65" s="2">
        <f>F65-(H65+J65+K65)</f>
        <v>0</v>
      </c>
      <c r="O65" s="3">
        <f t="shared" si="15"/>
        <v>0</v>
      </c>
    </row>
    <row r="66" spans="1:15" x14ac:dyDescent="0.25">
      <c r="A66" s="1">
        <v>44277</v>
      </c>
      <c r="B66" t="s">
        <v>25</v>
      </c>
      <c r="C66" s="2">
        <v>94691.78</v>
      </c>
      <c r="D66" s="2">
        <f t="shared" si="11"/>
        <v>111349.38999999998</v>
      </c>
      <c r="E66" s="2">
        <f t="shared" si="12"/>
        <v>200000</v>
      </c>
      <c r="F66" s="2">
        <f t="shared" si="13"/>
        <v>311349.39</v>
      </c>
      <c r="G66" s="2">
        <f t="shared" si="0"/>
        <v>311349.39</v>
      </c>
      <c r="H66" s="2">
        <f t="shared" si="3"/>
        <v>0</v>
      </c>
      <c r="I66" s="3">
        <f>H66/F66</f>
        <v>0</v>
      </c>
      <c r="J66" s="2">
        <f t="shared" si="14"/>
        <v>0</v>
      </c>
      <c r="K66" s="2">
        <f>F66*L65</f>
        <v>311349.39</v>
      </c>
      <c r="L66" s="3">
        <f>K66/F66</f>
        <v>1</v>
      </c>
      <c r="N66" s="2">
        <f>F66-(H66+J66+K66)</f>
        <v>0</v>
      </c>
      <c r="O66" s="3">
        <f t="shared" si="15"/>
        <v>0</v>
      </c>
    </row>
    <row r="67" spans="1:15" x14ac:dyDescent="0.25">
      <c r="A67" s="1">
        <v>44286</v>
      </c>
      <c r="B67" t="s">
        <v>16</v>
      </c>
      <c r="C67" s="2">
        <v>-247.5</v>
      </c>
      <c r="D67" s="2">
        <f t="shared" si="11"/>
        <v>111101.88999999998</v>
      </c>
      <c r="E67" s="2">
        <f t="shared" si="12"/>
        <v>200000</v>
      </c>
      <c r="F67" s="2">
        <f t="shared" si="13"/>
        <v>311101.89</v>
      </c>
      <c r="G67" s="2">
        <f t="shared" si="0"/>
        <v>311101.89</v>
      </c>
      <c r="H67" s="2">
        <f t="shared" si="3"/>
        <v>0</v>
      </c>
      <c r="I67" s="3">
        <f>H67/F67</f>
        <v>0</v>
      </c>
      <c r="J67" s="2">
        <f t="shared" si="14"/>
        <v>0</v>
      </c>
      <c r="K67" s="2">
        <f>F67*L66</f>
        <v>311101.89</v>
      </c>
      <c r="L67" s="3">
        <f>K67/F67</f>
        <v>1</v>
      </c>
      <c r="N67" s="2">
        <f>F67-(H67+J67+K67)</f>
        <v>0</v>
      </c>
      <c r="O67" s="3">
        <f t="shared" si="15"/>
        <v>0</v>
      </c>
    </row>
    <row r="68" spans="1:15" x14ac:dyDescent="0.25">
      <c r="A68" s="4">
        <v>44291</v>
      </c>
      <c r="B68" s="5" t="s">
        <v>23</v>
      </c>
      <c r="C68" s="2">
        <v>0</v>
      </c>
      <c r="D68" s="2">
        <f t="shared" si="11"/>
        <v>111101.88999999998</v>
      </c>
      <c r="E68" s="2">
        <f t="shared" si="12"/>
        <v>200000</v>
      </c>
      <c r="F68" s="2">
        <f t="shared" si="13"/>
        <v>311101.89</v>
      </c>
      <c r="G68" s="2">
        <f t="shared" ref="G68:G131" si="16">F68</f>
        <v>311101.89</v>
      </c>
      <c r="H68" s="2">
        <f t="shared" si="3"/>
        <v>0</v>
      </c>
      <c r="I68" s="3">
        <f>H68/F68</f>
        <v>0</v>
      </c>
      <c r="J68" s="2">
        <f t="shared" si="14"/>
        <v>0</v>
      </c>
      <c r="K68" s="2">
        <f>F68*L67</f>
        <v>311101.89</v>
      </c>
      <c r="L68" s="3">
        <f>K68/F68</f>
        <v>1</v>
      </c>
      <c r="N68" s="2">
        <f>F68-(H68+J68+K68)</f>
        <v>0</v>
      </c>
      <c r="O68" s="3">
        <f t="shared" si="15"/>
        <v>0</v>
      </c>
    </row>
    <row r="69" spans="1:15" x14ac:dyDescent="0.25">
      <c r="A69" s="1">
        <v>44299</v>
      </c>
      <c r="B69" t="s">
        <v>22</v>
      </c>
      <c r="C69" s="2">
        <v>250</v>
      </c>
      <c r="D69" s="2">
        <f t="shared" si="11"/>
        <v>111351.88999999998</v>
      </c>
      <c r="E69" s="2">
        <f t="shared" si="12"/>
        <v>200000</v>
      </c>
      <c r="F69" s="2">
        <f t="shared" si="13"/>
        <v>311351.89</v>
      </c>
      <c r="G69" s="2">
        <f t="shared" si="16"/>
        <v>311351.89</v>
      </c>
      <c r="H69" s="2">
        <f t="shared" si="3"/>
        <v>0</v>
      </c>
      <c r="I69" s="3">
        <f>H69/F69</f>
        <v>0</v>
      </c>
      <c r="J69" s="2">
        <f t="shared" si="14"/>
        <v>0</v>
      </c>
      <c r="K69" s="2">
        <f>F69*L68</f>
        <v>311351.89</v>
      </c>
      <c r="L69" s="3">
        <f>K69/F69</f>
        <v>1</v>
      </c>
      <c r="N69" s="2">
        <f>F69-(H69+J69+K69)</f>
        <v>0</v>
      </c>
      <c r="O69" s="3">
        <f t="shared" si="15"/>
        <v>0</v>
      </c>
    </row>
    <row r="70" spans="1:15" x14ac:dyDescent="0.25">
      <c r="A70" s="1">
        <v>44305</v>
      </c>
      <c r="B70" t="s">
        <v>21</v>
      </c>
      <c r="C70" s="2">
        <v>466.67</v>
      </c>
      <c r="D70" s="2">
        <f t="shared" si="11"/>
        <v>111818.55999999998</v>
      </c>
      <c r="E70" s="2">
        <f t="shared" si="12"/>
        <v>200000</v>
      </c>
      <c r="F70" s="2">
        <f t="shared" si="13"/>
        <v>311818.56</v>
      </c>
      <c r="G70" s="2">
        <f t="shared" si="16"/>
        <v>311818.56</v>
      </c>
      <c r="H70" s="2">
        <f>F70*I69</f>
        <v>0</v>
      </c>
      <c r="I70" s="3">
        <f>H70/F70</f>
        <v>0</v>
      </c>
      <c r="J70" s="2">
        <f t="shared" si="14"/>
        <v>0</v>
      </c>
      <c r="K70" s="2">
        <f>F70*L69</f>
        <v>311818.56</v>
      </c>
      <c r="L70" s="3">
        <f>K70/F70</f>
        <v>1</v>
      </c>
      <c r="N70" s="2">
        <f>F70-(H70+J70+K70)</f>
        <v>0</v>
      </c>
      <c r="O70" s="3">
        <f t="shared" si="15"/>
        <v>0</v>
      </c>
    </row>
    <row r="71" spans="1:15" x14ac:dyDescent="0.25">
      <c r="A71" s="1">
        <v>44329</v>
      </c>
      <c r="B71" t="s">
        <v>22</v>
      </c>
      <c r="C71" s="2">
        <v>250</v>
      </c>
      <c r="D71" s="2">
        <f t="shared" si="11"/>
        <v>112068.55999999998</v>
      </c>
      <c r="E71" s="2">
        <f t="shared" si="12"/>
        <v>200000</v>
      </c>
      <c r="F71" s="2">
        <f t="shared" si="13"/>
        <v>312068.56</v>
      </c>
      <c r="G71" s="2">
        <f t="shared" si="16"/>
        <v>312068.56</v>
      </c>
      <c r="H71" s="2">
        <f>F71*I70</f>
        <v>0</v>
      </c>
      <c r="I71" s="3">
        <f>H71/F71</f>
        <v>0</v>
      </c>
      <c r="J71" s="2">
        <f t="shared" si="14"/>
        <v>0</v>
      </c>
      <c r="K71" s="2">
        <f>F71*L70</f>
        <v>312068.56</v>
      </c>
      <c r="L71" s="3">
        <f>K71/F71</f>
        <v>1</v>
      </c>
      <c r="N71" s="2">
        <f>F71-(H71+J71+K71)</f>
        <v>0</v>
      </c>
      <c r="O71" s="3">
        <f t="shared" si="15"/>
        <v>0</v>
      </c>
    </row>
    <row r="72" spans="1:15" x14ac:dyDescent="0.25">
      <c r="A72" s="1">
        <v>44335</v>
      </c>
      <c r="B72" t="s">
        <v>21</v>
      </c>
      <c r="C72" s="2">
        <v>466.67</v>
      </c>
      <c r="D72" s="2">
        <f t="shared" si="11"/>
        <v>112535.22999999998</v>
      </c>
      <c r="E72" s="2">
        <f t="shared" si="12"/>
        <v>200000</v>
      </c>
      <c r="F72" s="2">
        <f t="shared" si="13"/>
        <v>312535.23</v>
      </c>
      <c r="G72" s="2">
        <f t="shared" si="16"/>
        <v>312535.23</v>
      </c>
      <c r="H72" s="2">
        <f>F72*I71</f>
        <v>0</v>
      </c>
      <c r="I72" s="3">
        <f>H72/F72</f>
        <v>0</v>
      </c>
      <c r="J72" s="2">
        <f t="shared" si="14"/>
        <v>0</v>
      </c>
      <c r="K72" s="2">
        <f>F72*L71</f>
        <v>312535.23</v>
      </c>
      <c r="L72" s="3">
        <f>K72/F72</f>
        <v>1</v>
      </c>
      <c r="N72" s="2">
        <f>F72-(H72+J72+K72)</f>
        <v>0</v>
      </c>
      <c r="O72" s="3">
        <f t="shared" si="15"/>
        <v>0</v>
      </c>
    </row>
    <row r="73" spans="1:15" x14ac:dyDescent="0.25">
      <c r="A73" s="1">
        <v>44362</v>
      </c>
      <c r="B73" t="s">
        <v>22</v>
      </c>
      <c r="C73" s="2">
        <v>250</v>
      </c>
      <c r="D73" s="2">
        <f t="shared" si="11"/>
        <v>112785.22999999998</v>
      </c>
      <c r="E73" s="2">
        <f t="shared" si="12"/>
        <v>200000</v>
      </c>
      <c r="F73" s="2">
        <f t="shared" si="13"/>
        <v>312785.23</v>
      </c>
      <c r="G73" s="2">
        <f t="shared" si="16"/>
        <v>312785.23</v>
      </c>
      <c r="H73" s="2">
        <f>F73*I72</f>
        <v>0</v>
      </c>
      <c r="I73" s="3">
        <f>H73/F73</f>
        <v>0</v>
      </c>
      <c r="J73" s="2">
        <f t="shared" si="14"/>
        <v>0</v>
      </c>
      <c r="K73" s="2">
        <f>F73*L72</f>
        <v>312785.23</v>
      </c>
      <c r="L73" s="3">
        <f>K73/F73</f>
        <v>1</v>
      </c>
      <c r="N73" s="2">
        <f>F73-(H73+J73+K73)</f>
        <v>0</v>
      </c>
      <c r="O73" s="3">
        <f t="shared" si="15"/>
        <v>0</v>
      </c>
    </row>
    <row r="74" spans="1:15" x14ac:dyDescent="0.25">
      <c r="A74" s="1">
        <v>44368</v>
      </c>
      <c r="B74" t="s">
        <v>21</v>
      </c>
      <c r="C74" s="2">
        <v>466.67</v>
      </c>
      <c r="D74" s="2">
        <f t="shared" si="11"/>
        <v>113251.89999999998</v>
      </c>
      <c r="E74" s="2">
        <f t="shared" si="12"/>
        <v>200000</v>
      </c>
      <c r="F74" s="2">
        <f t="shared" si="13"/>
        <v>313251.89999999997</v>
      </c>
      <c r="G74" s="2">
        <f t="shared" si="16"/>
        <v>313251.89999999997</v>
      </c>
      <c r="H74" s="2">
        <f>F74*I73</f>
        <v>0</v>
      </c>
      <c r="I74" s="3">
        <f>H74/F74</f>
        <v>0</v>
      </c>
      <c r="J74" s="2">
        <f t="shared" si="14"/>
        <v>0</v>
      </c>
      <c r="K74" s="2">
        <f>F74*L73</f>
        <v>313251.89999999997</v>
      </c>
      <c r="L74" s="3">
        <f>K74/F74</f>
        <v>1</v>
      </c>
      <c r="N74" s="2">
        <f>F74-(H74+J74+K74)</f>
        <v>0</v>
      </c>
      <c r="O74" s="3">
        <f t="shared" si="15"/>
        <v>0</v>
      </c>
    </row>
    <row r="75" spans="1:15" x14ac:dyDescent="0.25">
      <c r="A75" s="1">
        <v>44377</v>
      </c>
      <c r="B75" t="s">
        <v>16</v>
      </c>
      <c r="C75" s="2">
        <v>-247.5</v>
      </c>
      <c r="D75" s="2">
        <f t="shared" si="11"/>
        <v>113004.39999999998</v>
      </c>
      <c r="E75" s="2">
        <f t="shared" si="12"/>
        <v>200000</v>
      </c>
      <c r="F75" s="2">
        <f t="shared" si="13"/>
        <v>313004.39999999997</v>
      </c>
      <c r="G75" s="2">
        <f t="shared" si="16"/>
        <v>313004.39999999997</v>
      </c>
      <c r="H75" s="2">
        <f>F75*I74</f>
        <v>0</v>
      </c>
      <c r="I75" s="3">
        <f>H75/F75</f>
        <v>0</v>
      </c>
      <c r="J75" s="2">
        <f t="shared" si="14"/>
        <v>0</v>
      </c>
      <c r="K75" s="2">
        <f>F75*L74</f>
        <v>313004.39999999997</v>
      </c>
      <c r="L75" s="3">
        <f>K75/F75</f>
        <v>1</v>
      </c>
      <c r="N75" s="2">
        <f>F75-(H75+J75+K75)</f>
        <v>0</v>
      </c>
      <c r="O75" s="3">
        <f t="shared" si="15"/>
        <v>0</v>
      </c>
    </row>
    <row r="76" spans="1:15" x14ac:dyDescent="0.25">
      <c r="A76" s="1">
        <v>44390</v>
      </c>
      <c r="B76" t="s">
        <v>22</v>
      </c>
      <c r="C76" s="2">
        <v>250</v>
      </c>
      <c r="D76" s="2">
        <f t="shared" si="11"/>
        <v>113254.39999999998</v>
      </c>
      <c r="E76" s="2">
        <f t="shared" si="12"/>
        <v>200000</v>
      </c>
      <c r="F76" s="2">
        <f t="shared" si="13"/>
        <v>313254.39999999997</v>
      </c>
      <c r="G76" s="2">
        <f t="shared" si="16"/>
        <v>313254.39999999997</v>
      </c>
      <c r="H76" s="2">
        <f>F76*I75</f>
        <v>0</v>
      </c>
      <c r="I76" s="3">
        <f>H76/F76</f>
        <v>0</v>
      </c>
      <c r="J76" s="2">
        <f t="shared" si="14"/>
        <v>0</v>
      </c>
      <c r="K76" s="2">
        <f>F76*L75</f>
        <v>313254.39999999997</v>
      </c>
      <c r="L76" s="3">
        <f>K76/F76</f>
        <v>1</v>
      </c>
      <c r="N76" s="2">
        <f>F76-(H76+J76+K76)</f>
        <v>0</v>
      </c>
      <c r="O76" s="3">
        <f t="shared" si="15"/>
        <v>0</v>
      </c>
    </row>
    <row r="77" spans="1:15" x14ac:dyDescent="0.25">
      <c r="A77" s="1">
        <v>44396</v>
      </c>
      <c r="B77" t="s">
        <v>21</v>
      </c>
      <c r="C77" s="2">
        <v>466.67</v>
      </c>
      <c r="D77" s="2">
        <f t="shared" si="11"/>
        <v>113721.06999999998</v>
      </c>
      <c r="E77" s="2">
        <f t="shared" si="12"/>
        <v>200000</v>
      </c>
      <c r="F77" s="2">
        <f t="shared" si="13"/>
        <v>313721.06999999995</v>
      </c>
      <c r="G77" s="2">
        <f t="shared" si="16"/>
        <v>313721.06999999995</v>
      </c>
      <c r="H77" s="2">
        <f>F77*I76</f>
        <v>0</v>
      </c>
      <c r="I77" s="3">
        <f>H77/F77</f>
        <v>0</v>
      </c>
      <c r="J77" s="2">
        <f t="shared" si="14"/>
        <v>0</v>
      </c>
      <c r="K77" s="2">
        <f>F77*L76</f>
        <v>313721.06999999995</v>
      </c>
      <c r="L77" s="3">
        <f>K77/F77</f>
        <v>1</v>
      </c>
      <c r="N77" s="2">
        <f>F77-(H77+J77+K77)</f>
        <v>0</v>
      </c>
      <c r="O77" s="3">
        <f t="shared" si="15"/>
        <v>0</v>
      </c>
    </row>
    <row r="78" spans="1:15" x14ac:dyDescent="0.25">
      <c r="A78" s="1">
        <v>44428</v>
      </c>
      <c r="B78" t="s">
        <v>22</v>
      </c>
      <c r="C78" s="2">
        <v>250</v>
      </c>
      <c r="D78" s="2">
        <f t="shared" si="11"/>
        <v>113971.06999999998</v>
      </c>
      <c r="E78" s="2">
        <f t="shared" si="12"/>
        <v>200000</v>
      </c>
      <c r="F78" s="2">
        <f t="shared" si="13"/>
        <v>313971.06999999995</v>
      </c>
      <c r="G78" s="2">
        <f t="shared" si="16"/>
        <v>313971.06999999995</v>
      </c>
      <c r="H78" s="2">
        <f>F78*I77</f>
        <v>0</v>
      </c>
      <c r="I78" s="3">
        <f>H78/F78</f>
        <v>0</v>
      </c>
      <c r="J78" s="2">
        <f t="shared" si="14"/>
        <v>0</v>
      </c>
      <c r="K78" s="2">
        <f>F78*L77</f>
        <v>313971.06999999995</v>
      </c>
      <c r="L78" s="3">
        <f>K78/F78</f>
        <v>1</v>
      </c>
      <c r="N78" s="2">
        <f>F78-(H78+J78+K78)</f>
        <v>0</v>
      </c>
      <c r="O78" s="3">
        <f t="shared" si="15"/>
        <v>0</v>
      </c>
    </row>
    <row r="79" spans="1:15" x14ac:dyDescent="0.25">
      <c r="A79" s="1">
        <v>44428</v>
      </c>
      <c r="B79" t="s">
        <v>21</v>
      </c>
      <c r="C79" s="2">
        <v>466.67</v>
      </c>
      <c r="D79" s="2">
        <f t="shared" si="11"/>
        <v>114437.73999999998</v>
      </c>
      <c r="E79" s="2">
        <f t="shared" si="12"/>
        <v>200000</v>
      </c>
      <c r="F79" s="2">
        <f t="shared" si="13"/>
        <v>314437.74</v>
      </c>
      <c r="G79" s="2">
        <f t="shared" si="16"/>
        <v>314437.74</v>
      </c>
      <c r="H79" s="2">
        <f>F79*I78</f>
        <v>0</v>
      </c>
      <c r="I79" s="3">
        <f>H79/F79</f>
        <v>0</v>
      </c>
      <c r="J79" s="2">
        <f t="shared" si="14"/>
        <v>0</v>
      </c>
      <c r="K79" s="2">
        <f>F79*L78</f>
        <v>314437.74</v>
      </c>
      <c r="L79" s="3">
        <f>K79/F79</f>
        <v>1</v>
      </c>
      <c r="N79" s="2">
        <f>F79-(H79+J79+K79)</f>
        <v>0</v>
      </c>
      <c r="O79" s="3">
        <f t="shared" si="15"/>
        <v>0</v>
      </c>
    </row>
    <row r="80" spans="1:15" x14ac:dyDescent="0.25">
      <c r="A80" s="1">
        <v>44453</v>
      </c>
      <c r="B80" t="s">
        <v>22</v>
      </c>
      <c r="C80" s="2">
        <v>250</v>
      </c>
      <c r="D80" s="2">
        <f t="shared" si="11"/>
        <v>114687.73999999998</v>
      </c>
      <c r="E80" s="2">
        <f t="shared" si="12"/>
        <v>200000</v>
      </c>
      <c r="F80" s="2">
        <f t="shared" si="13"/>
        <v>314687.74</v>
      </c>
      <c r="G80" s="2">
        <f t="shared" si="16"/>
        <v>314687.74</v>
      </c>
      <c r="H80" s="2">
        <f>F80*I79</f>
        <v>0</v>
      </c>
      <c r="I80" s="3">
        <f>H80/F80</f>
        <v>0</v>
      </c>
      <c r="J80" s="2">
        <f t="shared" si="14"/>
        <v>0</v>
      </c>
      <c r="K80" s="2">
        <f>F80*L79</f>
        <v>314687.74</v>
      </c>
      <c r="L80" s="3">
        <f>K80/F80</f>
        <v>1</v>
      </c>
      <c r="N80" s="2">
        <f>F80-(H80+J80+K80)</f>
        <v>0</v>
      </c>
      <c r="O80" s="3">
        <f t="shared" si="15"/>
        <v>0</v>
      </c>
    </row>
    <row r="81" spans="1:15" x14ac:dyDescent="0.25">
      <c r="A81" s="1">
        <v>44460</v>
      </c>
      <c r="B81" t="s">
        <v>21</v>
      </c>
      <c r="C81" s="2">
        <v>466.67</v>
      </c>
      <c r="D81" s="2">
        <f t="shared" si="11"/>
        <v>115154.40999999997</v>
      </c>
      <c r="E81" s="2">
        <f t="shared" si="12"/>
        <v>200000</v>
      </c>
      <c r="F81" s="2">
        <f t="shared" si="13"/>
        <v>315154.40999999997</v>
      </c>
      <c r="G81" s="2">
        <f t="shared" si="16"/>
        <v>315154.40999999997</v>
      </c>
      <c r="H81" s="2">
        <f>F81*I80</f>
        <v>0</v>
      </c>
      <c r="I81" s="3">
        <f>H81/F81</f>
        <v>0</v>
      </c>
      <c r="J81" s="2">
        <f t="shared" si="14"/>
        <v>0</v>
      </c>
      <c r="K81" s="2">
        <f>F81*L80</f>
        <v>315154.40999999997</v>
      </c>
      <c r="L81" s="3">
        <f>K81/F81</f>
        <v>1</v>
      </c>
      <c r="N81" s="2">
        <f>F81-(H81+J81+K81)</f>
        <v>0</v>
      </c>
      <c r="O81" s="3">
        <f t="shared" si="15"/>
        <v>0</v>
      </c>
    </row>
    <row r="82" spans="1:15" x14ac:dyDescent="0.25">
      <c r="A82" s="1">
        <v>44470</v>
      </c>
      <c r="B82" t="s">
        <v>26</v>
      </c>
      <c r="C82" s="2">
        <v>-500</v>
      </c>
      <c r="D82" s="2">
        <f t="shared" si="11"/>
        <v>114654.40999999997</v>
      </c>
      <c r="E82" s="2">
        <f t="shared" si="12"/>
        <v>200000</v>
      </c>
      <c r="F82" s="2">
        <f t="shared" si="13"/>
        <v>314654.40999999997</v>
      </c>
      <c r="G82" s="2">
        <f t="shared" si="16"/>
        <v>314654.40999999997</v>
      </c>
      <c r="H82" s="2">
        <f>F82*I81</f>
        <v>0</v>
      </c>
      <c r="I82" s="3">
        <f>H82/F82</f>
        <v>0</v>
      </c>
      <c r="J82" s="2">
        <f t="shared" si="14"/>
        <v>0</v>
      </c>
      <c r="K82" s="2">
        <f>F82*L81</f>
        <v>314654.40999999997</v>
      </c>
      <c r="L82" s="3">
        <f>K82/F82</f>
        <v>1</v>
      </c>
      <c r="N82" s="2">
        <f>F82-(H82+J82+K82)</f>
        <v>0</v>
      </c>
      <c r="O82" s="3">
        <f t="shared" si="15"/>
        <v>0</v>
      </c>
    </row>
    <row r="83" spans="1:15" x14ac:dyDescent="0.25">
      <c r="A83" s="1">
        <v>44470</v>
      </c>
      <c r="B83" t="s">
        <v>26</v>
      </c>
      <c r="C83" s="2">
        <v>-247.5</v>
      </c>
      <c r="D83" s="2">
        <f t="shared" si="11"/>
        <v>114406.90999999997</v>
      </c>
      <c r="E83" s="2">
        <f t="shared" si="12"/>
        <v>200000</v>
      </c>
      <c r="F83" s="2">
        <f t="shared" si="13"/>
        <v>314406.90999999997</v>
      </c>
      <c r="G83" s="2">
        <f t="shared" si="16"/>
        <v>314406.90999999997</v>
      </c>
      <c r="H83" s="2">
        <f>F83*I82</f>
        <v>0</v>
      </c>
      <c r="I83" s="3">
        <f>H83/F83</f>
        <v>0</v>
      </c>
      <c r="J83" s="2">
        <f t="shared" si="14"/>
        <v>0</v>
      </c>
      <c r="K83" s="2">
        <f>F83*L82</f>
        <v>314406.90999999997</v>
      </c>
      <c r="L83" s="3">
        <f>K83/F83</f>
        <v>1</v>
      </c>
      <c r="N83" s="2">
        <f>F83-(H83+J83+K83)</f>
        <v>0</v>
      </c>
      <c r="O83" s="3">
        <f t="shared" si="15"/>
        <v>0</v>
      </c>
    </row>
    <row r="84" spans="1:15" x14ac:dyDescent="0.25">
      <c r="A84" s="1">
        <v>44482</v>
      </c>
      <c r="B84" t="s">
        <v>22</v>
      </c>
      <c r="C84" s="2">
        <v>250</v>
      </c>
      <c r="D84" s="2">
        <f t="shared" si="11"/>
        <v>114656.90999999997</v>
      </c>
      <c r="E84" s="2">
        <f t="shared" si="12"/>
        <v>200000</v>
      </c>
      <c r="F84" s="2">
        <f t="shared" si="13"/>
        <v>314656.90999999997</v>
      </c>
      <c r="G84" s="2">
        <f t="shared" si="16"/>
        <v>314656.90999999997</v>
      </c>
      <c r="H84" s="2">
        <f>F84*I83</f>
        <v>0</v>
      </c>
      <c r="I84" s="3">
        <f>H84/F84</f>
        <v>0</v>
      </c>
      <c r="J84" s="2">
        <f t="shared" si="14"/>
        <v>0</v>
      </c>
      <c r="K84" s="2">
        <f>F84*L83</f>
        <v>314656.90999999997</v>
      </c>
      <c r="L84" s="3">
        <f>K84/F84</f>
        <v>1</v>
      </c>
      <c r="N84" s="2">
        <f>F84-(H84+J84+K84)</f>
        <v>0</v>
      </c>
      <c r="O84" s="3">
        <f t="shared" si="15"/>
        <v>0</v>
      </c>
    </row>
    <row r="85" spans="1:15" x14ac:dyDescent="0.25">
      <c r="A85" s="1">
        <v>44489</v>
      </c>
      <c r="B85" t="s">
        <v>21</v>
      </c>
      <c r="C85" s="2">
        <v>466.67</v>
      </c>
      <c r="D85" s="2">
        <f t="shared" si="11"/>
        <v>115123.57999999997</v>
      </c>
      <c r="E85" s="2">
        <f t="shared" si="12"/>
        <v>200000</v>
      </c>
      <c r="F85" s="2">
        <f t="shared" si="13"/>
        <v>315123.57999999996</v>
      </c>
      <c r="G85" s="2">
        <f t="shared" si="16"/>
        <v>315123.57999999996</v>
      </c>
      <c r="H85" s="2">
        <f>F85*I84</f>
        <v>0</v>
      </c>
      <c r="I85" s="3">
        <f>H85/F85</f>
        <v>0</v>
      </c>
      <c r="J85" s="2">
        <f t="shared" si="14"/>
        <v>0</v>
      </c>
      <c r="K85" s="2">
        <f>F85*L84</f>
        <v>315123.57999999996</v>
      </c>
      <c r="L85" s="3">
        <f>K85/F85</f>
        <v>1</v>
      </c>
      <c r="N85" s="2">
        <f>F85-(H85+J85+K85)</f>
        <v>0</v>
      </c>
      <c r="O85" s="3">
        <f t="shared" si="15"/>
        <v>0</v>
      </c>
    </row>
    <row r="86" spans="1:15" x14ac:dyDescent="0.25">
      <c r="A86" s="1">
        <v>44515</v>
      </c>
      <c r="B86" t="s">
        <v>22</v>
      </c>
      <c r="C86" s="2">
        <v>250</v>
      </c>
      <c r="D86" s="2">
        <f t="shared" si="11"/>
        <v>115373.57999999997</v>
      </c>
      <c r="E86" s="2">
        <f t="shared" si="12"/>
        <v>200000</v>
      </c>
      <c r="F86" s="2">
        <f t="shared" si="13"/>
        <v>315373.57999999996</v>
      </c>
      <c r="G86" s="2">
        <f t="shared" si="16"/>
        <v>315373.57999999996</v>
      </c>
      <c r="H86" s="2">
        <f>F86*I85</f>
        <v>0</v>
      </c>
      <c r="I86" s="3">
        <f>H86/F86</f>
        <v>0</v>
      </c>
      <c r="J86" s="2">
        <f t="shared" si="14"/>
        <v>0</v>
      </c>
      <c r="K86" s="2">
        <f>F86*L85</f>
        <v>315373.57999999996</v>
      </c>
      <c r="L86" s="3">
        <f>K86/F86</f>
        <v>1</v>
      </c>
      <c r="N86" s="2">
        <f>F86-(H86+J86+K86)</f>
        <v>0</v>
      </c>
      <c r="O86" s="3">
        <f t="shared" si="15"/>
        <v>0</v>
      </c>
    </row>
    <row r="87" spans="1:15" x14ac:dyDescent="0.25">
      <c r="A87" s="1">
        <v>44519</v>
      </c>
      <c r="B87" t="s">
        <v>21</v>
      </c>
      <c r="C87" s="2">
        <v>466.67</v>
      </c>
      <c r="D87" s="2">
        <f t="shared" si="11"/>
        <v>115840.24999999997</v>
      </c>
      <c r="E87" s="2">
        <f t="shared" si="12"/>
        <v>200000</v>
      </c>
      <c r="F87" s="2">
        <f t="shared" si="13"/>
        <v>315840.25</v>
      </c>
      <c r="G87" s="2">
        <f t="shared" si="16"/>
        <v>315840.25</v>
      </c>
      <c r="H87" s="2">
        <f>F87*I86</f>
        <v>0</v>
      </c>
      <c r="I87" s="3">
        <f>H87/F87</f>
        <v>0</v>
      </c>
      <c r="J87" s="2">
        <f t="shared" si="14"/>
        <v>0</v>
      </c>
      <c r="K87" s="2">
        <f>F87*L86</f>
        <v>315840.25</v>
      </c>
      <c r="L87" s="3">
        <f>K87/F87</f>
        <v>1</v>
      </c>
      <c r="N87" s="2">
        <f>F87-(H87+J87+K87)</f>
        <v>0</v>
      </c>
      <c r="O87" s="3">
        <f t="shared" si="15"/>
        <v>0</v>
      </c>
    </row>
    <row r="88" spans="1:15" x14ac:dyDescent="0.25">
      <c r="A88" s="1">
        <v>44526</v>
      </c>
      <c r="B88" t="s">
        <v>14</v>
      </c>
      <c r="C88" s="2">
        <v>-350</v>
      </c>
      <c r="D88" s="2">
        <f t="shared" si="11"/>
        <v>115490.24999999997</v>
      </c>
      <c r="E88" s="2">
        <f t="shared" si="12"/>
        <v>200000</v>
      </c>
      <c r="F88" s="2">
        <f t="shared" si="13"/>
        <v>315490.25</v>
      </c>
      <c r="G88" s="2">
        <f t="shared" si="16"/>
        <v>315490.25</v>
      </c>
      <c r="H88" s="2">
        <f>F88*I87</f>
        <v>0</v>
      </c>
      <c r="I88" s="3">
        <f>H88/F88</f>
        <v>0</v>
      </c>
      <c r="J88" s="2">
        <f t="shared" si="14"/>
        <v>0</v>
      </c>
      <c r="K88" s="2">
        <f>F88*L87</f>
        <v>315490.25</v>
      </c>
      <c r="L88" s="3">
        <f>K88/F88</f>
        <v>1</v>
      </c>
      <c r="N88" s="2">
        <f>F88-(H88+J88+K88)</f>
        <v>0</v>
      </c>
      <c r="O88" s="3">
        <f t="shared" si="15"/>
        <v>0</v>
      </c>
    </row>
    <row r="89" spans="1:15" x14ac:dyDescent="0.25">
      <c r="A89" s="1">
        <v>44543</v>
      </c>
      <c r="B89" t="s">
        <v>22</v>
      </c>
      <c r="C89" s="2">
        <v>250</v>
      </c>
      <c r="D89" s="2">
        <f t="shared" si="11"/>
        <v>115740.24999999997</v>
      </c>
      <c r="E89" s="2">
        <f t="shared" si="12"/>
        <v>200000</v>
      </c>
      <c r="F89" s="2">
        <f t="shared" si="13"/>
        <v>315740.25</v>
      </c>
      <c r="G89" s="2">
        <f t="shared" si="16"/>
        <v>315740.25</v>
      </c>
      <c r="H89" s="2">
        <f>F89*I88</f>
        <v>0</v>
      </c>
      <c r="I89" s="3">
        <f>H89/F89</f>
        <v>0</v>
      </c>
      <c r="J89" s="2">
        <f t="shared" si="14"/>
        <v>0</v>
      </c>
      <c r="K89" s="2">
        <f>F89*L88</f>
        <v>315740.25</v>
      </c>
      <c r="L89" s="3">
        <f>K89/F89</f>
        <v>1</v>
      </c>
      <c r="N89" s="2">
        <f>F89-(H89+J89+K89)</f>
        <v>0</v>
      </c>
      <c r="O89" s="3">
        <f t="shared" si="15"/>
        <v>0</v>
      </c>
    </row>
    <row r="90" spans="1:15" x14ac:dyDescent="0.25">
      <c r="A90" s="1">
        <v>44551</v>
      </c>
      <c r="B90" t="s">
        <v>21</v>
      </c>
      <c r="C90" s="2">
        <v>466.67</v>
      </c>
      <c r="D90" s="2">
        <f t="shared" si="11"/>
        <v>116206.91999999997</v>
      </c>
      <c r="E90" s="2">
        <f t="shared" si="12"/>
        <v>200000</v>
      </c>
      <c r="F90" s="2">
        <f t="shared" si="13"/>
        <v>316206.92</v>
      </c>
      <c r="G90" s="2">
        <f t="shared" si="16"/>
        <v>316206.92</v>
      </c>
      <c r="H90" s="2">
        <f>F90*I89</f>
        <v>0</v>
      </c>
      <c r="I90" s="3">
        <f>H90/F90</f>
        <v>0</v>
      </c>
      <c r="J90" s="2">
        <f t="shared" si="14"/>
        <v>0</v>
      </c>
      <c r="K90" s="2">
        <f>F90*L89</f>
        <v>316206.92</v>
      </c>
      <c r="L90" s="3">
        <f>K90/F90</f>
        <v>1</v>
      </c>
      <c r="N90" s="2">
        <f>F90-(H90+J90+K90)</f>
        <v>0</v>
      </c>
      <c r="O90" s="3">
        <f t="shared" si="15"/>
        <v>0</v>
      </c>
    </row>
    <row r="91" spans="1:15" x14ac:dyDescent="0.25">
      <c r="A91" s="1">
        <v>44553</v>
      </c>
      <c r="B91" t="s">
        <v>26</v>
      </c>
      <c r="C91" s="2">
        <v>-247.5</v>
      </c>
      <c r="D91" s="2">
        <f t="shared" si="11"/>
        <v>115959.41999999997</v>
      </c>
      <c r="E91" s="2">
        <f t="shared" si="12"/>
        <v>200000</v>
      </c>
      <c r="F91" s="2">
        <f t="shared" si="13"/>
        <v>315959.42</v>
      </c>
      <c r="G91" s="2">
        <f t="shared" si="16"/>
        <v>315959.42</v>
      </c>
      <c r="H91" s="2">
        <f>F91*I90</f>
        <v>0</v>
      </c>
      <c r="I91" s="3">
        <f>H91/F91</f>
        <v>0</v>
      </c>
      <c r="J91" s="2">
        <f t="shared" si="14"/>
        <v>0</v>
      </c>
      <c r="K91" s="2">
        <f>F91*L90</f>
        <v>315959.42</v>
      </c>
      <c r="L91" s="3">
        <f>K91/F91</f>
        <v>1</v>
      </c>
      <c r="N91" s="2">
        <f>F91-(H91+J91+K91)</f>
        <v>0</v>
      </c>
      <c r="O91" s="3">
        <f t="shared" si="15"/>
        <v>0</v>
      </c>
    </row>
    <row r="92" spans="1:15" x14ac:dyDescent="0.25">
      <c r="A92" s="1">
        <v>44574</v>
      </c>
      <c r="B92" t="s">
        <v>22</v>
      </c>
      <c r="C92" s="2">
        <v>250</v>
      </c>
      <c r="D92" s="2">
        <f t="shared" si="11"/>
        <v>116209.41999999997</v>
      </c>
      <c r="E92" s="2">
        <f t="shared" si="12"/>
        <v>200000</v>
      </c>
      <c r="F92" s="2">
        <f t="shared" si="13"/>
        <v>316209.42</v>
      </c>
      <c r="G92" s="2">
        <f t="shared" si="16"/>
        <v>316209.42</v>
      </c>
      <c r="H92" s="2">
        <f>F92*I91</f>
        <v>0</v>
      </c>
      <c r="I92" s="3">
        <f>H92/F92</f>
        <v>0</v>
      </c>
      <c r="J92" s="2">
        <f t="shared" si="14"/>
        <v>0</v>
      </c>
      <c r="K92" s="2">
        <f>F92*L91</f>
        <v>316209.42</v>
      </c>
      <c r="L92" s="3">
        <f>K92/F92</f>
        <v>1</v>
      </c>
      <c r="N92" s="2">
        <f>F92-(H92+J92+K92)</f>
        <v>0</v>
      </c>
      <c r="O92" s="3">
        <f t="shared" si="15"/>
        <v>0</v>
      </c>
    </row>
    <row r="93" spans="1:15" x14ac:dyDescent="0.25">
      <c r="A93" s="1">
        <v>44580</v>
      </c>
      <c r="B93" t="s">
        <v>21</v>
      </c>
      <c r="C93" s="2">
        <v>466.67</v>
      </c>
      <c r="D93" s="2">
        <f t="shared" si="11"/>
        <v>116676.08999999997</v>
      </c>
      <c r="E93" s="2">
        <f t="shared" si="12"/>
        <v>200000</v>
      </c>
      <c r="F93" s="2">
        <f t="shared" si="13"/>
        <v>316676.08999999997</v>
      </c>
      <c r="G93" s="2">
        <f t="shared" si="16"/>
        <v>316676.08999999997</v>
      </c>
      <c r="H93" s="2">
        <f>F93*I92</f>
        <v>0</v>
      </c>
      <c r="I93" s="3">
        <f>H93/F93</f>
        <v>0</v>
      </c>
      <c r="J93" s="2">
        <f t="shared" si="14"/>
        <v>0</v>
      </c>
      <c r="K93" s="2">
        <f>F93*L92</f>
        <v>316676.08999999997</v>
      </c>
      <c r="L93" s="3">
        <f>K93/F93</f>
        <v>1</v>
      </c>
      <c r="N93" s="2">
        <f>F93-(H93+J93+K93)</f>
        <v>0</v>
      </c>
      <c r="O93" s="3">
        <f t="shared" si="15"/>
        <v>0</v>
      </c>
    </row>
    <row r="94" spans="1:15" x14ac:dyDescent="0.25">
      <c r="A94" s="1">
        <v>44606</v>
      </c>
      <c r="B94" t="s">
        <v>22</v>
      </c>
      <c r="C94" s="2">
        <v>250</v>
      </c>
      <c r="D94" s="2">
        <f t="shared" si="11"/>
        <v>116926.08999999997</v>
      </c>
      <c r="E94" s="2">
        <f t="shared" si="12"/>
        <v>200000</v>
      </c>
      <c r="F94" s="2">
        <f t="shared" si="13"/>
        <v>316926.08999999997</v>
      </c>
      <c r="G94" s="2">
        <f t="shared" si="16"/>
        <v>316926.08999999997</v>
      </c>
      <c r="H94" s="2">
        <f>F94*I93</f>
        <v>0</v>
      </c>
      <c r="I94" s="3">
        <f>H94/F94</f>
        <v>0</v>
      </c>
      <c r="J94" s="2">
        <f t="shared" si="14"/>
        <v>0</v>
      </c>
      <c r="K94" s="2">
        <f>F94*L93</f>
        <v>316926.08999999997</v>
      </c>
      <c r="L94" s="3">
        <f>K94/F94</f>
        <v>1</v>
      </c>
      <c r="N94" s="2">
        <f>F94-(H94+J94+K94)</f>
        <v>0</v>
      </c>
      <c r="O94" s="3">
        <f t="shared" si="15"/>
        <v>0</v>
      </c>
    </row>
    <row r="95" spans="1:15" x14ac:dyDescent="0.25">
      <c r="A95" s="1">
        <v>44613</v>
      </c>
      <c r="B95" t="s">
        <v>21</v>
      </c>
      <c r="C95" s="2">
        <v>466.67</v>
      </c>
      <c r="D95" s="2">
        <f t="shared" si="11"/>
        <v>117392.75999999997</v>
      </c>
      <c r="E95" s="2">
        <f t="shared" si="12"/>
        <v>200000</v>
      </c>
      <c r="F95" s="2">
        <f t="shared" si="13"/>
        <v>317392.75999999995</v>
      </c>
      <c r="G95" s="2">
        <f t="shared" si="16"/>
        <v>317392.75999999995</v>
      </c>
      <c r="H95" s="2">
        <f>F95*I94</f>
        <v>0</v>
      </c>
      <c r="I95" s="3">
        <f>H95/F95</f>
        <v>0</v>
      </c>
      <c r="J95" s="2">
        <f t="shared" si="14"/>
        <v>0</v>
      </c>
      <c r="K95" s="2">
        <f>F95*L94</f>
        <v>317392.75999999995</v>
      </c>
      <c r="L95" s="3">
        <f>K95/F95</f>
        <v>1</v>
      </c>
      <c r="N95" s="2">
        <f>F95-(H95+J95+K95)</f>
        <v>0</v>
      </c>
      <c r="O95" s="3">
        <f t="shared" si="15"/>
        <v>0</v>
      </c>
    </row>
    <row r="96" spans="1:15" x14ac:dyDescent="0.25">
      <c r="A96" s="1">
        <v>44634</v>
      </c>
      <c r="B96" t="s">
        <v>22</v>
      </c>
      <c r="C96" s="2">
        <v>250</v>
      </c>
      <c r="D96" s="2">
        <f t="shared" si="11"/>
        <v>117642.75999999997</v>
      </c>
      <c r="E96" s="2">
        <f t="shared" si="12"/>
        <v>200000</v>
      </c>
      <c r="F96" s="2">
        <f t="shared" si="13"/>
        <v>317642.75999999995</v>
      </c>
      <c r="G96" s="2">
        <f t="shared" si="16"/>
        <v>317642.75999999995</v>
      </c>
      <c r="H96" s="2">
        <f>F96*I95</f>
        <v>0</v>
      </c>
      <c r="I96" s="3">
        <f>H96/F96</f>
        <v>0</v>
      </c>
      <c r="J96" s="2">
        <f t="shared" si="14"/>
        <v>0</v>
      </c>
      <c r="K96" s="2">
        <f>F96*L95</f>
        <v>317642.75999999995</v>
      </c>
      <c r="L96" s="3">
        <f>K96/F96</f>
        <v>1</v>
      </c>
      <c r="N96" s="2">
        <f>F96-(H96+J96+K96)</f>
        <v>0</v>
      </c>
      <c r="O96" s="3">
        <f t="shared" si="15"/>
        <v>0</v>
      </c>
    </row>
    <row r="97" spans="1:15" x14ac:dyDescent="0.25">
      <c r="A97" s="1">
        <v>44641</v>
      </c>
      <c r="B97" t="s">
        <v>21</v>
      </c>
      <c r="C97" s="2">
        <v>466.67</v>
      </c>
      <c r="D97" s="2">
        <f t="shared" si="11"/>
        <v>118109.42999999996</v>
      </c>
      <c r="E97" s="2">
        <f t="shared" si="12"/>
        <v>200000</v>
      </c>
      <c r="F97" s="2">
        <f t="shared" si="13"/>
        <v>318109.42999999993</v>
      </c>
      <c r="G97" s="2">
        <f t="shared" si="16"/>
        <v>318109.42999999993</v>
      </c>
      <c r="H97" s="2">
        <f>F97*I96</f>
        <v>0</v>
      </c>
      <c r="I97" s="3">
        <f>H97/F97</f>
        <v>0</v>
      </c>
      <c r="J97" s="2">
        <f t="shared" si="14"/>
        <v>0</v>
      </c>
      <c r="K97" s="2">
        <f>F97*L96</f>
        <v>318109.42999999993</v>
      </c>
      <c r="L97" s="3">
        <f>K97/F97</f>
        <v>1</v>
      </c>
      <c r="N97" s="2">
        <f>F97-(H97+J97+K97)</f>
        <v>0</v>
      </c>
      <c r="O97" s="3">
        <f t="shared" si="15"/>
        <v>0</v>
      </c>
    </row>
    <row r="98" spans="1:15" x14ac:dyDescent="0.25">
      <c r="A98" s="1">
        <v>44651</v>
      </c>
      <c r="B98" t="s">
        <v>26</v>
      </c>
      <c r="C98" s="2">
        <v>-247.5</v>
      </c>
      <c r="D98" s="2">
        <f t="shared" si="11"/>
        <v>117861.92999999996</v>
      </c>
      <c r="E98" s="2">
        <f t="shared" si="12"/>
        <v>200000</v>
      </c>
      <c r="F98" s="2">
        <f t="shared" si="13"/>
        <v>317861.92999999993</v>
      </c>
      <c r="G98" s="2">
        <f t="shared" si="16"/>
        <v>317861.92999999993</v>
      </c>
      <c r="H98" s="2">
        <f>F98*I97</f>
        <v>0</v>
      </c>
      <c r="I98" s="3">
        <f>H98/F98</f>
        <v>0</v>
      </c>
      <c r="J98" s="2">
        <f t="shared" si="14"/>
        <v>0</v>
      </c>
      <c r="K98" s="2">
        <f>F98*L97</f>
        <v>317861.92999999993</v>
      </c>
      <c r="L98" s="3">
        <f>K98/F98</f>
        <v>1</v>
      </c>
      <c r="N98" s="2">
        <f>F98-(H98+J98+K98)</f>
        <v>0</v>
      </c>
      <c r="O98" s="3">
        <f t="shared" si="15"/>
        <v>0</v>
      </c>
    </row>
    <row r="99" spans="1:15" x14ac:dyDescent="0.25">
      <c r="A99" s="4">
        <v>44656</v>
      </c>
      <c r="B99" s="5" t="s">
        <v>23</v>
      </c>
      <c r="C99" s="2">
        <v>0</v>
      </c>
      <c r="D99" s="2">
        <f t="shared" si="11"/>
        <v>117861.92999999996</v>
      </c>
      <c r="E99" s="2">
        <f>140260.82+60197.26</f>
        <v>200458.08000000002</v>
      </c>
      <c r="F99" s="2">
        <f t="shared" si="13"/>
        <v>318320.01</v>
      </c>
      <c r="G99" s="2">
        <f t="shared" si="16"/>
        <v>318320.01</v>
      </c>
      <c r="H99" s="2">
        <f>F99*I98</f>
        <v>0</v>
      </c>
      <c r="I99" s="3">
        <f>H99/F99</f>
        <v>0</v>
      </c>
      <c r="J99" s="2">
        <f t="shared" si="14"/>
        <v>0</v>
      </c>
      <c r="K99" s="2">
        <f>F99*L98</f>
        <v>318320.01</v>
      </c>
      <c r="L99" s="3">
        <f>K99/F99</f>
        <v>1</v>
      </c>
      <c r="N99" s="2">
        <f>F99-(H99+J99+K99)</f>
        <v>0</v>
      </c>
      <c r="O99" s="3">
        <f t="shared" si="15"/>
        <v>0</v>
      </c>
    </row>
    <row r="100" spans="1:15" x14ac:dyDescent="0.25">
      <c r="A100" s="1">
        <v>44664</v>
      </c>
      <c r="B100" t="s">
        <v>22</v>
      </c>
      <c r="C100" s="2">
        <v>250</v>
      </c>
      <c r="D100" s="2">
        <f t="shared" si="11"/>
        <v>118111.92999999996</v>
      </c>
      <c r="E100" s="2">
        <f t="shared" si="12"/>
        <v>200458.08000000002</v>
      </c>
      <c r="F100" s="2">
        <f t="shared" si="13"/>
        <v>318570.01</v>
      </c>
      <c r="G100" s="2">
        <f t="shared" si="16"/>
        <v>318570.01</v>
      </c>
      <c r="H100" s="2">
        <f>F100*I99</f>
        <v>0</v>
      </c>
      <c r="I100" s="3">
        <f>H100/F100</f>
        <v>0</v>
      </c>
      <c r="J100" s="2">
        <f t="shared" si="14"/>
        <v>0</v>
      </c>
      <c r="K100" s="2">
        <f>F100*L99</f>
        <v>318570.01</v>
      </c>
      <c r="L100" s="3">
        <f>K100/F100</f>
        <v>1</v>
      </c>
      <c r="N100" s="2">
        <f>F100-(H100+J100+K100)</f>
        <v>0</v>
      </c>
      <c r="O100" s="3">
        <f t="shared" si="15"/>
        <v>0</v>
      </c>
    </row>
    <row r="101" spans="1:15" x14ac:dyDescent="0.25">
      <c r="A101" s="1">
        <v>44670</v>
      </c>
      <c r="B101" t="s">
        <v>21</v>
      </c>
      <c r="C101" s="2">
        <v>466.67</v>
      </c>
      <c r="D101" s="2">
        <f t="shared" si="11"/>
        <v>118578.59999999996</v>
      </c>
      <c r="E101" s="2">
        <f t="shared" si="12"/>
        <v>200458.08000000002</v>
      </c>
      <c r="F101" s="2">
        <f t="shared" si="13"/>
        <v>319036.68</v>
      </c>
      <c r="G101" s="2">
        <f t="shared" si="16"/>
        <v>319036.68</v>
      </c>
      <c r="H101" s="2">
        <f>F101*I100</f>
        <v>0</v>
      </c>
      <c r="I101" s="3">
        <f>H101/F101</f>
        <v>0</v>
      </c>
      <c r="J101" s="2">
        <f t="shared" si="14"/>
        <v>0</v>
      </c>
      <c r="K101" s="2">
        <f>F101*L100</f>
        <v>319036.68</v>
      </c>
      <c r="L101" s="3">
        <f>K101/F101</f>
        <v>1</v>
      </c>
      <c r="N101" s="2">
        <f>F101-(H101+J101+K101)</f>
        <v>0</v>
      </c>
      <c r="O101" s="3">
        <f t="shared" si="15"/>
        <v>0</v>
      </c>
    </row>
    <row r="102" spans="1:15" x14ac:dyDescent="0.25">
      <c r="A102" s="1">
        <v>44698</v>
      </c>
      <c r="B102" t="s">
        <v>22</v>
      </c>
      <c r="C102" s="2">
        <v>250</v>
      </c>
      <c r="D102" s="2">
        <f t="shared" si="11"/>
        <v>118828.59999999996</v>
      </c>
      <c r="E102" s="2">
        <f t="shared" si="12"/>
        <v>200458.08000000002</v>
      </c>
      <c r="F102" s="2">
        <f t="shared" si="13"/>
        <v>319286.68</v>
      </c>
      <c r="G102" s="2">
        <f t="shared" si="16"/>
        <v>319286.68</v>
      </c>
      <c r="H102" s="2">
        <f>F102*I101</f>
        <v>0</v>
      </c>
      <c r="I102" s="3">
        <f>H102/F102</f>
        <v>0</v>
      </c>
      <c r="J102" s="2">
        <f t="shared" si="14"/>
        <v>0</v>
      </c>
      <c r="K102" s="2">
        <f>F102*L101</f>
        <v>319286.68</v>
      </c>
      <c r="L102" s="3">
        <f>K102/F102</f>
        <v>1</v>
      </c>
      <c r="N102" s="2">
        <f>F102-(H102+J102+K102)</f>
        <v>0</v>
      </c>
      <c r="O102" s="3">
        <f t="shared" si="15"/>
        <v>0</v>
      </c>
    </row>
    <row r="103" spans="1:15" x14ac:dyDescent="0.25">
      <c r="A103" s="1">
        <v>44700</v>
      </c>
      <c r="B103" t="s">
        <v>21</v>
      </c>
      <c r="C103" s="2">
        <v>466.67</v>
      </c>
      <c r="D103" s="2">
        <f t="shared" si="11"/>
        <v>119295.26999999996</v>
      </c>
      <c r="E103" s="2">
        <f t="shared" si="12"/>
        <v>200458.08000000002</v>
      </c>
      <c r="F103" s="2">
        <f t="shared" si="13"/>
        <v>319753.34999999998</v>
      </c>
      <c r="G103" s="2">
        <f t="shared" si="16"/>
        <v>319753.34999999998</v>
      </c>
      <c r="H103" s="2">
        <f>F103*I102</f>
        <v>0</v>
      </c>
      <c r="I103" s="3">
        <f>H103/F103</f>
        <v>0</v>
      </c>
      <c r="J103" s="2">
        <f t="shared" si="14"/>
        <v>0</v>
      </c>
      <c r="K103" s="2">
        <f>F103*L102</f>
        <v>319753.34999999998</v>
      </c>
      <c r="L103" s="3">
        <f>K103/F103</f>
        <v>1</v>
      </c>
      <c r="N103" s="2">
        <f>F103-(H103+J103+K103)</f>
        <v>0</v>
      </c>
      <c r="O103" s="3">
        <f t="shared" si="15"/>
        <v>0</v>
      </c>
    </row>
    <row r="104" spans="1:15" x14ac:dyDescent="0.25">
      <c r="A104" s="4">
        <v>44720</v>
      </c>
      <c r="B104" s="5" t="s">
        <v>27</v>
      </c>
      <c r="C104" s="2">
        <v>-10000</v>
      </c>
      <c r="D104" s="2">
        <f t="shared" si="11"/>
        <v>109295.26999999996</v>
      </c>
      <c r="E104" s="2">
        <f>140260.82+60197.26</f>
        <v>200458.08000000002</v>
      </c>
      <c r="F104" s="2">
        <f t="shared" si="13"/>
        <v>309753.34999999998</v>
      </c>
      <c r="G104" s="2">
        <f t="shared" si="16"/>
        <v>309753.34999999998</v>
      </c>
      <c r="H104" s="2">
        <v>30000</v>
      </c>
      <c r="I104" s="3">
        <f>H104/F104</f>
        <v>9.6851252779025648E-2</v>
      </c>
      <c r="J104" s="2">
        <f t="shared" si="14"/>
        <v>0</v>
      </c>
      <c r="K104" s="2">
        <f>K103-40000</f>
        <v>279753.34999999998</v>
      </c>
      <c r="L104" s="3">
        <f>K104/F104</f>
        <v>0.90314874722097438</v>
      </c>
      <c r="N104" s="2">
        <f>F104-(H104+J104+K104)</f>
        <v>0</v>
      </c>
      <c r="O104" s="3">
        <f t="shared" si="15"/>
        <v>0</v>
      </c>
    </row>
    <row r="105" spans="1:15" x14ac:dyDescent="0.25">
      <c r="A105" s="1">
        <v>44728</v>
      </c>
      <c r="B105" t="s">
        <v>22</v>
      </c>
      <c r="C105" s="2">
        <v>250</v>
      </c>
      <c r="D105" s="2">
        <f t="shared" si="11"/>
        <v>109545.26999999996</v>
      </c>
      <c r="E105" s="2">
        <f t="shared" si="12"/>
        <v>200458.08000000002</v>
      </c>
      <c r="F105" s="2">
        <f t="shared" si="13"/>
        <v>310003.34999999998</v>
      </c>
      <c r="G105" s="2">
        <f t="shared" si="16"/>
        <v>310003.34999999998</v>
      </c>
      <c r="H105" s="2">
        <f>F105*I104</f>
        <v>30024.212813194757</v>
      </c>
      <c r="I105" s="3">
        <f>H105/F105</f>
        <v>9.6851252779025648E-2</v>
      </c>
      <c r="J105" s="2">
        <f t="shared" si="14"/>
        <v>0</v>
      </c>
      <c r="K105" s="2">
        <f>F105*L104</f>
        <v>279979.13718680525</v>
      </c>
      <c r="L105" s="3">
        <f>K105/F105</f>
        <v>0.90314874722097449</v>
      </c>
      <c r="N105" s="2">
        <f>F105-(H105+J105+K105)</f>
        <v>0</v>
      </c>
      <c r="O105" s="3">
        <f t="shared" si="15"/>
        <v>0</v>
      </c>
    </row>
    <row r="106" spans="1:15" x14ac:dyDescent="0.25">
      <c r="A106" s="1">
        <v>44734</v>
      </c>
      <c r="B106" t="s">
        <v>21</v>
      </c>
      <c r="C106" s="2">
        <v>466.67</v>
      </c>
      <c r="D106" s="2">
        <f t="shared" si="11"/>
        <v>110011.93999999996</v>
      </c>
      <c r="E106" s="2">
        <f t="shared" si="12"/>
        <v>200458.08000000002</v>
      </c>
      <c r="F106" s="2">
        <f t="shared" si="13"/>
        <v>310470.01999999996</v>
      </c>
      <c r="G106" s="2">
        <f t="shared" si="16"/>
        <v>310470.01999999996</v>
      </c>
      <c r="H106" s="2">
        <f>F106*I105</f>
        <v>30069.410387329146</v>
      </c>
      <c r="I106" s="3">
        <f>H106/F106</f>
        <v>9.6851252779025648E-2</v>
      </c>
      <c r="J106" s="2">
        <f t="shared" si="14"/>
        <v>0</v>
      </c>
      <c r="K106" s="2">
        <f>F106*L105</f>
        <v>280400.60961267084</v>
      </c>
      <c r="L106" s="3">
        <f>K106/F106</f>
        <v>0.90314874722097449</v>
      </c>
      <c r="N106" s="2">
        <f>F106-(H106+J106+K106)</f>
        <v>0</v>
      </c>
      <c r="O106" s="3">
        <f t="shared" si="15"/>
        <v>0</v>
      </c>
    </row>
    <row r="107" spans="1:15" x14ac:dyDescent="0.25">
      <c r="A107" s="1">
        <v>44742</v>
      </c>
      <c r="B107" t="s">
        <v>26</v>
      </c>
      <c r="C107" s="2">
        <v>-267</v>
      </c>
      <c r="D107" s="2">
        <f>D106+C107</f>
        <v>109744.93999999996</v>
      </c>
      <c r="E107" s="2">
        <f t="shared" si="12"/>
        <v>200458.08000000002</v>
      </c>
      <c r="F107" s="2">
        <f t="shared" si="13"/>
        <v>310203.01999999996</v>
      </c>
      <c r="G107" s="2">
        <f t="shared" si="16"/>
        <v>310203.01999999996</v>
      </c>
      <c r="H107" s="2">
        <f>F107*I106</f>
        <v>30043.551102837144</v>
      </c>
      <c r="I107" s="3">
        <f>H107/F107</f>
        <v>9.6851252779025648E-2</v>
      </c>
      <c r="J107" s="2">
        <f t="shared" si="14"/>
        <v>0</v>
      </c>
      <c r="K107" s="2">
        <f>F107*L106</f>
        <v>280159.46889716288</v>
      </c>
      <c r="L107" s="3">
        <f>K107/F107</f>
        <v>0.9031487472209746</v>
      </c>
      <c r="N107" s="2">
        <f>F107-(H107+J107+K107)</f>
        <v>0</v>
      </c>
      <c r="O107" s="3">
        <f t="shared" si="15"/>
        <v>0</v>
      </c>
    </row>
    <row r="108" spans="1:15" x14ac:dyDescent="0.25">
      <c r="A108" s="1">
        <v>44755</v>
      </c>
      <c r="B108" t="s">
        <v>22</v>
      </c>
      <c r="C108" s="2">
        <v>250</v>
      </c>
      <c r="D108" s="2">
        <f t="shared" ref="D108:D171" si="17">D107+C108</f>
        <v>109994.93999999996</v>
      </c>
      <c r="E108" s="2">
        <f t="shared" ref="E108:E171" si="18">E107</f>
        <v>200458.08000000002</v>
      </c>
      <c r="F108" s="2">
        <f t="shared" ref="F108:F171" si="19">D108+E108</f>
        <v>310453.01999999996</v>
      </c>
      <c r="G108" s="2">
        <f t="shared" si="16"/>
        <v>310453.01999999996</v>
      </c>
      <c r="H108" s="2">
        <f>F108*I107</f>
        <v>30067.763916031901</v>
      </c>
      <c r="I108" s="3">
        <f t="shared" ref="I108:I171" si="20">H108/F108</f>
        <v>9.6851252779025648E-2</v>
      </c>
      <c r="J108" s="2">
        <f t="shared" ref="J108:J171" si="21">J107</f>
        <v>0</v>
      </c>
      <c r="K108" s="2">
        <f>F108*L107</f>
        <v>280385.25608396815</v>
      </c>
      <c r="L108" s="3">
        <f t="shared" ref="L108:L171" si="22">K108/F108</f>
        <v>0.9031487472209746</v>
      </c>
      <c r="N108" s="2">
        <f t="shared" ref="N108:N171" si="23">F108-(H108+J108+K108)</f>
        <v>0</v>
      </c>
      <c r="O108" s="3">
        <f t="shared" ref="O108:O171" si="24">100%-(I108+L108)</f>
        <v>0</v>
      </c>
    </row>
    <row r="109" spans="1:15" x14ac:dyDescent="0.25">
      <c r="A109" s="1">
        <v>44761</v>
      </c>
      <c r="B109" t="s">
        <v>21</v>
      </c>
      <c r="C109" s="2">
        <v>466.67</v>
      </c>
      <c r="D109" s="2">
        <f t="shared" si="17"/>
        <v>110461.60999999996</v>
      </c>
      <c r="E109" s="2">
        <f t="shared" si="18"/>
        <v>200458.08000000002</v>
      </c>
      <c r="F109" s="2">
        <f t="shared" si="19"/>
        <v>310919.68999999994</v>
      </c>
      <c r="G109" s="2">
        <f t="shared" si="16"/>
        <v>310919.68999999994</v>
      </c>
      <c r="H109" s="2">
        <f>F109*I108</f>
        <v>30112.961490166286</v>
      </c>
      <c r="I109" s="3">
        <f t="shared" si="20"/>
        <v>9.6851252779025648E-2</v>
      </c>
      <c r="J109" s="2">
        <f t="shared" si="21"/>
        <v>0</v>
      </c>
      <c r="K109" s="2">
        <f>F109*L108</f>
        <v>280806.72850983375</v>
      </c>
      <c r="L109" s="3">
        <f t="shared" si="22"/>
        <v>0.9031487472209746</v>
      </c>
      <c r="N109" s="2">
        <f t="shared" si="23"/>
        <v>0</v>
      </c>
      <c r="O109" s="3">
        <f t="shared" si="24"/>
        <v>0</v>
      </c>
    </row>
    <row r="110" spans="1:15" x14ac:dyDescent="0.25">
      <c r="A110" s="1">
        <v>44788</v>
      </c>
      <c r="B110" t="s">
        <v>22</v>
      </c>
      <c r="C110" s="2">
        <v>250</v>
      </c>
      <c r="D110" s="2">
        <f t="shared" si="17"/>
        <v>110711.60999999996</v>
      </c>
      <c r="E110" s="2">
        <f t="shared" si="18"/>
        <v>200458.08000000002</v>
      </c>
      <c r="F110" s="2">
        <f t="shared" si="19"/>
        <v>311169.68999999994</v>
      </c>
      <c r="G110" s="2">
        <f t="shared" si="16"/>
        <v>311169.68999999994</v>
      </c>
      <c r="H110" s="2">
        <f>F110*I109</f>
        <v>30137.174303361044</v>
      </c>
      <c r="I110" s="3">
        <f t="shared" si="20"/>
        <v>9.6851252779025648E-2</v>
      </c>
      <c r="J110" s="2">
        <f t="shared" si="21"/>
        <v>0</v>
      </c>
      <c r="K110" s="2">
        <f>F110*L109</f>
        <v>281032.51569663896</v>
      </c>
      <c r="L110" s="3">
        <f t="shared" si="22"/>
        <v>0.9031487472209746</v>
      </c>
      <c r="N110" s="2">
        <f t="shared" si="23"/>
        <v>0</v>
      </c>
      <c r="O110" s="3">
        <f t="shared" si="24"/>
        <v>0</v>
      </c>
    </row>
    <row r="111" spans="1:15" x14ac:dyDescent="0.25">
      <c r="A111" s="1">
        <v>44795</v>
      </c>
      <c r="B111" t="s">
        <v>21</v>
      </c>
      <c r="C111" s="2">
        <v>466.67</v>
      </c>
      <c r="D111" s="2">
        <f t="shared" si="17"/>
        <v>111178.27999999996</v>
      </c>
      <c r="E111" s="2">
        <f t="shared" si="18"/>
        <v>200458.08000000002</v>
      </c>
      <c r="F111" s="2">
        <f t="shared" si="19"/>
        <v>311636.36</v>
      </c>
      <c r="G111" s="2">
        <f t="shared" si="16"/>
        <v>311636.36</v>
      </c>
      <c r="H111" s="2">
        <f>F111*I110</f>
        <v>30182.371877495436</v>
      </c>
      <c r="I111" s="3">
        <f t="shared" si="20"/>
        <v>9.6851252779025648E-2</v>
      </c>
      <c r="J111" s="2">
        <f t="shared" si="21"/>
        <v>0</v>
      </c>
      <c r="K111" s="2">
        <f>F111*L110</f>
        <v>281453.98812250461</v>
      </c>
      <c r="L111" s="3">
        <f t="shared" si="22"/>
        <v>0.9031487472209746</v>
      </c>
      <c r="N111" s="2">
        <f t="shared" si="23"/>
        <v>0</v>
      </c>
      <c r="O111" s="3">
        <f t="shared" si="24"/>
        <v>0</v>
      </c>
    </row>
    <row r="112" spans="1:15" x14ac:dyDescent="0.25">
      <c r="A112" s="1">
        <v>44804</v>
      </c>
      <c r="B112" t="s">
        <v>28</v>
      </c>
      <c r="C112" s="2">
        <v>3.66</v>
      </c>
      <c r="D112" s="2">
        <f t="shared" si="17"/>
        <v>111181.93999999996</v>
      </c>
      <c r="E112" s="2">
        <f t="shared" si="18"/>
        <v>200458.08000000002</v>
      </c>
      <c r="F112" s="2">
        <f t="shared" si="19"/>
        <v>311640.01999999996</v>
      </c>
      <c r="G112" s="2">
        <f t="shared" si="16"/>
        <v>311640.01999999996</v>
      </c>
      <c r="H112" s="2">
        <f>F112*I111</f>
        <v>30182.726353080605</v>
      </c>
      <c r="I112" s="3">
        <f t="shared" si="20"/>
        <v>9.6851252779025648E-2</v>
      </c>
      <c r="J112" s="2">
        <f t="shared" si="21"/>
        <v>0</v>
      </c>
      <c r="K112" s="2">
        <f>F112*L111</f>
        <v>281457.29364691942</v>
      </c>
      <c r="L112" s="3">
        <f t="shared" si="22"/>
        <v>0.9031487472209746</v>
      </c>
      <c r="N112" s="2">
        <f t="shared" si="23"/>
        <v>0</v>
      </c>
      <c r="O112" s="3">
        <f t="shared" si="24"/>
        <v>0</v>
      </c>
    </row>
    <row r="113" spans="1:15" x14ac:dyDescent="0.25">
      <c r="A113" s="1">
        <v>44834</v>
      </c>
      <c r="B113" t="s">
        <v>28</v>
      </c>
      <c r="C113" s="2">
        <v>18.28</v>
      </c>
      <c r="D113" s="2">
        <f t="shared" si="17"/>
        <v>111200.21999999996</v>
      </c>
      <c r="E113" s="2">
        <f t="shared" si="18"/>
        <v>200458.08000000002</v>
      </c>
      <c r="F113" s="2">
        <f t="shared" si="19"/>
        <v>311658.3</v>
      </c>
      <c r="G113" s="2">
        <f t="shared" si="16"/>
        <v>311658.3</v>
      </c>
      <c r="H113" s="2">
        <f>F113*I112</f>
        <v>30184.496793981409</v>
      </c>
      <c r="I113" s="3">
        <f t="shared" si="20"/>
        <v>9.6851252779025648E-2</v>
      </c>
      <c r="J113" s="2">
        <f t="shared" si="21"/>
        <v>0</v>
      </c>
      <c r="K113" s="2">
        <f>F113*L112</f>
        <v>281473.80320601864</v>
      </c>
      <c r="L113" s="3">
        <f t="shared" si="22"/>
        <v>0.90314874722097449</v>
      </c>
      <c r="N113" s="2">
        <f t="shared" si="23"/>
        <v>0</v>
      </c>
      <c r="O113" s="3">
        <f t="shared" si="24"/>
        <v>0</v>
      </c>
    </row>
    <row r="114" spans="1:15" x14ac:dyDescent="0.25">
      <c r="A114" s="4">
        <v>44841</v>
      </c>
      <c r="B114" s="5" t="s">
        <v>29</v>
      </c>
      <c r="C114" s="2">
        <v>0</v>
      </c>
      <c r="D114" s="2">
        <f t="shared" si="17"/>
        <v>111200.21999999996</v>
      </c>
      <c r="E114" s="2">
        <f>140260.78+60197.3</f>
        <v>200458.08000000002</v>
      </c>
      <c r="F114" s="2">
        <f t="shared" si="19"/>
        <v>311658.3</v>
      </c>
      <c r="G114" s="2">
        <f>F114-J114</f>
        <v>302658.3</v>
      </c>
      <c r="H114" s="2">
        <f>H113+27000</f>
        <v>57184.496793981409</v>
      </c>
      <c r="I114" s="3">
        <f>H114/G114</f>
        <v>0.18894078501723366</v>
      </c>
      <c r="J114" s="2">
        <v>9000</v>
      </c>
      <c r="K114" s="2">
        <f>K113-36000</f>
        <v>245473.80320601864</v>
      </c>
      <c r="L114" s="3">
        <f>K114/G114</f>
        <v>0.81105921498276656</v>
      </c>
      <c r="N114" s="2">
        <f t="shared" si="23"/>
        <v>0</v>
      </c>
      <c r="O114" s="3">
        <f>100%-(I114+L114)</f>
        <v>0</v>
      </c>
    </row>
    <row r="115" spans="1:15" x14ac:dyDescent="0.25">
      <c r="A115" s="1">
        <v>44841</v>
      </c>
      <c r="B115" t="s">
        <v>31</v>
      </c>
      <c r="C115" s="2">
        <v>-1500</v>
      </c>
      <c r="D115" s="2">
        <f t="shared" si="17"/>
        <v>109700.21999999996</v>
      </c>
      <c r="E115" s="2">
        <f t="shared" si="18"/>
        <v>200458.08000000002</v>
      </c>
      <c r="F115" s="2">
        <f t="shared" si="19"/>
        <v>310158.3</v>
      </c>
      <c r="G115" s="2">
        <f t="shared" ref="G115:G178" si="25">F115-J115</f>
        <v>302658.3</v>
      </c>
      <c r="H115" s="2">
        <f>H114</f>
        <v>57184.496793981409</v>
      </c>
      <c r="I115" s="3">
        <f t="shared" ref="I115:I178" si="26">H115/G115</f>
        <v>0.18894078501723366</v>
      </c>
      <c r="J115" s="2">
        <f>J114+C115</f>
        <v>7500</v>
      </c>
      <c r="K115" s="2">
        <f>K114</f>
        <v>245473.80320601864</v>
      </c>
      <c r="L115" s="3">
        <f>K115/G115</f>
        <v>0.81105921498276656</v>
      </c>
      <c r="N115" s="2">
        <f t="shared" si="23"/>
        <v>0</v>
      </c>
      <c r="O115" s="3">
        <f t="shared" si="24"/>
        <v>0</v>
      </c>
    </row>
    <row r="116" spans="1:15" x14ac:dyDescent="0.25">
      <c r="A116" s="1">
        <v>44848</v>
      </c>
      <c r="B116" t="s">
        <v>22</v>
      </c>
      <c r="C116" s="2">
        <v>250</v>
      </c>
      <c r="D116" s="2">
        <f t="shared" si="17"/>
        <v>109950.21999999996</v>
      </c>
      <c r="E116" s="2">
        <f t="shared" si="18"/>
        <v>200458.08000000002</v>
      </c>
      <c r="F116" s="2">
        <f t="shared" si="19"/>
        <v>310408.3</v>
      </c>
      <c r="G116" s="2">
        <f t="shared" si="25"/>
        <v>302908.3</v>
      </c>
      <c r="H116" s="2">
        <f>G116*I115</f>
        <v>57231.731990235719</v>
      </c>
      <c r="I116" s="3">
        <f t="shared" si="26"/>
        <v>0.18894078501723366</v>
      </c>
      <c r="J116" s="2">
        <f t="shared" si="21"/>
        <v>7500</v>
      </c>
      <c r="K116" s="2">
        <f>G116*L115</f>
        <v>245676.56800976433</v>
      </c>
      <c r="L116" s="3">
        <f t="shared" ref="L116:L179" si="27">K116/G116</f>
        <v>0.81105921498276656</v>
      </c>
      <c r="N116" s="2">
        <f t="shared" si="23"/>
        <v>0</v>
      </c>
      <c r="O116" s="3">
        <f t="shared" si="24"/>
        <v>0</v>
      </c>
    </row>
    <row r="117" spans="1:15" x14ac:dyDescent="0.25">
      <c r="A117" s="1">
        <v>44853</v>
      </c>
      <c r="B117" t="s">
        <v>21</v>
      </c>
      <c r="C117" s="2">
        <v>466.67</v>
      </c>
      <c r="D117" s="2">
        <f t="shared" ref="D117:D180" si="28">D116+C117</f>
        <v>110416.88999999996</v>
      </c>
      <c r="E117" s="2">
        <f t="shared" ref="E117:E180" si="29">E116</f>
        <v>200458.08000000002</v>
      </c>
      <c r="F117" s="2">
        <f t="shared" ref="F117:F180" si="30">D117+E117</f>
        <v>310874.96999999997</v>
      </c>
      <c r="G117" s="2">
        <f t="shared" si="25"/>
        <v>303374.96999999997</v>
      </c>
      <c r="H117" s="2">
        <f t="shared" ref="H117:H181" si="31">G117*I116</f>
        <v>57319.904986379704</v>
      </c>
      <c r="I117" s="3">
        <f t="shared" ref="I117:I180" si="32">H117/G117</f>
        <v>0.18894078501723366</v>
      </c>
      <c r="J117" s="2">
        <f t="shared" ref="J117:J180" si="33">J116</f>
        <v>7500</v>
      </c>
      <c r="K117" s="2">
        <f t="shared" ref="K117:K180" si="34">G117*L116</f>
        <v>246055.06501362033</v>
      </c>
      <c r="L117" s="3">
        <f t="shared" si="27"/>
        <v>0.81105921498276656</v>
      </c>
      <c r="N117" s="2">
        <f t="shared" si="23"/>
        <v>0</v>
      </c>
      <c r="O117" s="3">
        <f t="shared" si="24"/>
        <v>0</v>
      </c>
    </row>
    <row r="118" spans="1:15" x14ac:dyDescent="0.25">
      <c r="A118" s="1">
        <v>44865</v>
      </c>
      <c r="B118" t="s">
        <v>28</v>
      </c>
      <c r="C118" s="2">
        <v>28.11</v>
      </c>
      <c r="D118" s="2">
        <f t="shared" si="28"/>
        <v>110444.99999999996</v>
      </c>
      <c r="E118" s="2">
        <f t="shared" si="29"/>
        <v>200458.08000000002</v>
      </c>
      <c r="F118" s="2">
        <f t="shared" si="30"/>
        <v>310903.07999999996</v>
      </c>
      <c r="G118" s="2">
        <f t="shared" si="25"/>
        <v>303403.07999999996</v>
      </c>
      <c r="H118" s="2">
        <f t="shared" si="31"/>
        <v>57325.216111846537</v>
      </c>
      <c r="I118" s="3">
        <f t="shared" si="32"/>
        <v>0.18894078501723366</v>
      </c>
      <c r="J118" s="2">
        <f t="shared" si="33"/>
        <v>7500</v>
      </c>
      <c r="K118" s="2">
        <f t="shared" si="34"/>
        <v>246077.86388815349</v>
      </c>
      <c r="L118" s="3">
        <f t="shared" si="27"/>
        <v>0.81105921498276656</v>
      </c>
      <c r="N118" s="2">
        <f t="shared" si="23"/>
        <v>0</v>
      </c>
      <c r="O118" s="3">
        <f t="shared" si="24"/>
        <v>0</v>
      </c>
    </row>
    <row r="119" spans="1:15" x14ac:dyDescent="0.25">
      <c r="A119" s="1">
        <v>44872</v>
      </c>
      <c r="B119" t="s">
        <v>31</v>
      </c>
      <c r="C119" s="2">
        <v>-1500</v>
      </c>
      <c r="D119" s="2">
        <f t="shared" si="28"/>
        <v>108944.99999999996</v>
      </c>
      <c r="E119" s="2">
        <f t="shared" si="29"/>
        <v>200458.08000000002</v>
      </c>
      <c r="F119" s="2">
        <f t="shared" si="30"/>
        <v>309403.07999999996</v>
      </c>
      <c r="G119" s="2">
        <f t="shared" si="25"/>
        <v>303403.07999999996</v>
      </c>
      <c r="H119" s="2">
        <f t="shared" si="31"/>
        <v>57325.216111846537</v>
      </c>
      <c r="I119" s="3">
        <f t="shared" si="32"/>
        <v>0.18894078501723366</v>
      </c>
      <c r="J119" s="2">
        <f>J118+C119</f>
        <v>6000</v>
      </c>
      <c r="K119" s="2">
        <f t="shared" si="34"/>
        <v>246077.86388815349</v>
      </c>
      <c r="L119" s="3">
        <f t="shared" si="27"/>
        <v>0.81105921498276656</v>
      </c>
      <c r="N119" s="2">
        <f t="shared" si="23"/>
        <v>0</v>
      </c>
      <c r="O119" s="3">
        <f t="shared" si="24"/>
        <v>0</v>
      </c>
    </row>
    <row r="120" spans="1:15" x14ac:dyDescent="0.25">
      <c r="A120" s="1">
        <v>44879</v>
      </c>
      <c r="B120" t="s">
        <v>22</v>
      </c>
      <c r="C120" s="2">
        <v>250</v>
      </c>
      <c r="D120" s="2">
        <f t="shared" si="28"/>
        <v>109194.99999999996</v>
      </c>
      <c r="E120" s="2">
        <f t="shared" si="29"/>
        <v>200458.08000000002</v>
      </c>
      <c r="F120" s="2">
        <f t="shared" si="30"/>
        <v>309653.07999999996</v>
      </c>
      <c r="G120" s="2">
        <f t="shared" si="25"/>
        <v>303653.07999999996</v>
      </c>
      <c r="H120" s="2">
        <f t="shared" si="31"/>
        <v>57372.451308100848</v>
      </c>
      <c r="I120" s="3">
        <f t="shared" si="32"/>
        <v>0.18894078501723366</v>
      </c>
      <c r="J120" s="2">
        <f t="shared" si="33"/>
        <v>6000</v>
      </c>
      <c r="K120" s="2">
        <f t="shared" si="34"/>
        <v>246280.62869189918</v>
      </c>
      <c r="L120" s="3">
        <f t="shared" si="27"/>
        <v>0.81105921498276656</v>
      </c>
      <c r="N120" s="2">
        <f t="shared" si="23"/>
        <v>0</v>
      </c>
      <c r="O120" s="3">
        <f t="shared" si="24"/>
        <v>0</v>
      </c>
    </row>
    <row r="121" spans="1:15" x14ac:dyDescent="0.25">
      <c r="A121" s="1">
        <v>44882</v>
      </c>
      <c r="B121" t="s">
        <v>32</v>
      </c>
      <c r="C121" s="2">
        <v>-473</v>
      </c>
      <c r="D121" s="2">
        <f t="shared" si="28"/>
        <v>108721.99999999996</v>
      </c>
      <c r="E121" s="2">
        <f t="shared" si="29"/>
        <v>200458.08000000002</v>
      </c>
      <c r="F121" s="2">
        <f t="shared" si="30"/>
        <v>309180.07999999996</v>
      </c>
      <c r="G121" s="2">
        <f t="shared" si="25"/>
        <v>303180.07999999996</v>
      </c>
      <c r="H121" s="2">
        <f t="shared" si="31"/>
        <v>57283.082316787695</v>
      </c>
      <c r="I121" s="3">
        <f t="shared" si="32"/>
        <v>0.18894078501723366</v>
      </c>
      <c r="J121" s="2">
        <f t="shared" si="33"/>
        <v>6000</v>
      </c>
      <c r="K121" s="2">
        <f t="shared" si="34"/>
        <v>245896.99768321234</v>
      </c>
      <c r="L121" s="3">
        <f t="shared" si="27"/>
        <v>0.81105921498276656</v>
      </c>
      <c r="N121" s="2">
        <f t="shared" si="23"/>
        <v>0</v>
      </c>
      <c r="O121" s="3">
        <f t="shared" si="24"/>
        <v>0</v>
      </c>
    </row>
    <row r="122" spans="1:15" x14ac:dyDescent="0.25">
      <c r="A122" s="1">
        <v>44886</v>
      </c>
      <c r="B122" t="s">
        <v>21</v>
      </c>
      <c r="C122" s="2">
        <v>466.67</v>
      </c>
      <c r="D122" s="2">
        <f t="shared" si="28"/>
        <v>109188.66999999995</v>
      </c>
      <c r="E122" s="2">
        <f t="shared" si="29"/>
        <v>200458.08000000002</v>
      </c>
      <c r="F122" s="2">
        <f t="shared" si="30"/>
        <v>309646.75</v>
      </c>
      <c r="G122" s="2">
        <f t="shared" si="25"/>
        <v>303646.75</v>
      </c>
      <c r="H122" s="2">
        <f t="shared" si="31"/>
        <v>57371.255312931695</v>
      </c>
      <c r="I122" s="3">
        <f t="shared" si="32"/>
        <v>0.18894078501723366</v>
      </c>
      <c r="J122" s="2">
        <f t="shared" si="33"/>
        <v>6000</v>
      </c>
      <c r="K122" s="2">
        <f t="shared" si="34"/>
        <v>246275.49468706836</v>
      </c>
      <c r="L122" s="3">
        <f t="shared" si="27"/>
        <v>0.81105921498276656</v>
      </c>
      <c r="N122" s="2">
        <f t="shared" si="23"/>
        <v>0</v>
      </c>
      <c r="O122" s="3">
        <f t="shared" si="24"/>
        <v>0</v>
      </c>
    </row>
    <row r="123" spans="1:15" x14ac:dyDescent="0.25">
      <c r="A123" s="1">
        <v>44888</v>
      </c>
      <c r="B123" t="s">
        <v>33</v>
      </c>
      <c r="C123" s="2">
        <v>449.67</v>
      </c>
      <c r="D123" s="2">
        <f t="shared" si="28"/>
        <v>109638.33999999995</v>
      </c>
      <c r="E123" s="2">
        <f t="shared" si="29"/>
        <v>200458.08000000002</v>
      </c>
      <c r="F123" s="2">
        <f t="shared" si="30"/>
        <v>310096.42</v>
      </c>
      <c r="G123" s="2">
        <f t="shared" si="25"/>
        <v>304096.42</v>
      </c>
      <c r="H123" s="2">
        <f t="shared" si="31"/>
        <v>57456.216315730388</v>
      </c>
      <c r="I123" s="3">
        <f t="shared" si="32"/>
        <v>0.18894078501723366</v>
      </c>
      <c r="J123" s="2">
        <f t="shared" si="33"/>
        <v>6000</v>
      </c>
      <c r="K123" s="2">
        <f t="shared" si="34"/>
        <v>246640.20368426965</v>
      </c>
      <c r="L123" s="3">
        <f t="shared" si="27"/>
        <v>0.81105921498276656</v>
      </c>
      <c r="N123" s="2">
        <f t="shared" si="23"/>
        <v>0</v>
      </c>
      <c r="O123" s="3">
        <f t="shared" si="24"/>
        <v>0</v>
      </c>
    </row>
    <row r="124" spans="1:15" x14ac:dyDescent="0.25">
      <c r="A124" s="1">
        <v>44895</v>
      </c>
      <c r="B124" t="s">
        <v>28</v>
      </c>
      <c r="C124" s="2">
        <v>35.979999999999997</v>
      </c>
      <c r="D124" s="2">
        <f t="shared" si="28"/>
        <v>109674.31999999995</v>
      </c>
      <c r="E124" s="2">
        <f t="shared" si="29"/>
        <v>200458.08000000002</v>
      </c>
      <c r="F124" s="2">
        <f t="shared" si="30"/>
        <v>310132.39999999997</v>
      </c>
      <c r="G124" s="2">
        <f t="shared" si="25"/>
        <v>304132.39999999997</v>
      </c>
      <c r="H124" s="2">
        <f t="shared" si="31"/>
        <v>57463.014405175309</v>
      </c>
      <c r="I124" s="3">
        <f t="shared" si="32"/>
        <v>0.18894078501723366</v>
      </c>
      <c r="J124" s="2">
        <f t="shared" si="33"/>
        <v>6000</v>
      </c>
      <c r="K124" s="2">
        <f t="shared" si="34"/>
        <v>246669.38559482474</v>
      </c>
      <c r="L124" s="3">
        <f t="shared" si="27"/>
        <v>0.81105921498276656</v>
      </c>
      <c r="N124" s="2">
        <f t="shared" si="23"/>
        <v>0</v>
      </c>
      <c r="O124" s="3">
        <f t="shared" si="24"/>
        <v>0</v>
      </c>
    </row>
    <row r="125" spans="1:15" x14ac:dyDescent="0.25">
      <c r="A125" s="1">
        <v>44896</v>
      </c>
      <c r="B125" t="s">
        <v>34</v>
      </c>
      <c r="C125" s="2">
        <v>140000.22</v>
      </c>
      <c r="D125" s="2">
        <f t="shared" si="28"/>
        <v>249674.53999999995</v>
      </c>
      <c r="E125" s="2">
        <f>E124-140000</f>
        <v>60458.080000000016</v>
      </c>
      <c r="F125" s="2">
        <f t="shared" si="30"/>
        <v>310132.62</v>
      </c>
      <c r="G125" s="2">
        <f t="shared" si="25"/>
        <v>304132.62</v>
      </c>
      <c r="H125" s="2">
        <f t="shared" si="31"/>
        <v>57463.055972148017</v>
      </c>
      <c r="I125" s="3">
        <f t="shared" si="32"/>
        <v>0.18894078501723366</v>
      </c>
      <c r="J125" s="2">
        <f t="shared" si="33"/>
        <v>6000</v>
      </c>
      <c r="K125" s="2">
        <f t="shared" si="34"/>
        <v>246669.56402785206</v>
      </c>
      <c r="L125" s="3">
        <f t="shared" si="27"/>
        <v>0.81105921498276656</v>
      </c>
      <c r="N125" s="2">
        <f t="shared" si="23"/>
        <v>0</v>
      </c>
      <c r="O125" s="3">
        <f t="shared" si="24"/>
        <v>0</v>
      </c>
    </row>
    <row r="126" spans="1:15" x14ac:dyDescent="0.25">
      <c r="A126" s="1">
        <v>44901</v>
      </c>
      <c r="B126" t="s">
        <v>31</v>
      </c>
      <c r="C126" s="2">
        <v>-1500</v>
      </c>
      <c r="D126" s="2">
        <f t="shared" si="28"/>
        <v>248174.53999999995</v>
      </c>
      <c r="E126" s="2">
        <f t="shared" si="29"/>
        <v>60458.080000000016</v>
      </c>
      <c r="F126" s="2">
        <f t="shared" si="30"/>
        <v>308632.62</v>
      </c>
      <c r="G126" s="2">
        <f>G125</f>
        <v>304132.62</v>
      </c>
      <c r="H126" s="2">
        <f t="shared" si="31"/>
        <v>57463.055972148017</v>
      </c>
      <c r="I126" s="3">
        <f t="shared" si="32"/>
        <v>0.18894078501723366</v>
      </c>
      <c r="J126" s="2">
        <f>J125+C126</f>
        <v>4500</v>
      </c>
      <c r="K126" s="2">
        <f>K125</f>
        <v>246669.56402785206</v>
      </c>
      <c r="L126" s="3">
        <f t="shared" si="27"/>
        <v>0.81105921498276656</v>
      </c>
      <c r="N126" s="2">
        <f t="shared" si="23"/>
        <v>0</v>
      </c>
      <c r="O126" s="3">
        <f t="shared" si="24"/>
        <v>0</v>
      </c>
    </row>
    <row r="127" spans="1:15" x14ac:dyDescent="0.25">
      <c r="A127" s="1">
        <v>44909</v>
      </c>
      <c r="B127" t="s">
        <v>22</v>
      </c>
      <c r="C127" s="2">
        <v>250</v>
      </c>
      <c r="D127" s="2">
        <f t="shared" si="28"/>
        <v>248424.53999999995</v>
      </c>
      <c r="E127" s="2">
        <f t="shared" si="29"/>
        <v>60458.080000000016</v>
      </c>
      <c r="F127" s="2">
        <f t="shared" si="30"/>
        <v>308882.62</v>
      </c>
      <c r="G127" s="2">
        <f t="shared" si="25"/>
        <v>304382.62</v>
      </c>
      <c r="H127" s="2">
        <f t="shared" si="31"/>
        <v>57510.291168402327</v>
      </c>
      <c r="I127" s="3">
        <f t="shared" si="32"/>
        <v>0.18894078501723366</v>
      </c>
      <c r="J127" s="2">
        <f t="shared" si="33"/>
        <v>4500</v>
      </c>
      <c r="K127" s="2">
        <f t="shared" si="34"/>
        <v>246872.32883159773</v>
      </c>
      <c r="L127" s="3">
        <f t="shared" si="27"/>
        <v>0.81105921498276656</v>
      </c>
      <c r="N127" s="2">
        <f t="shared" si="23"/>
        <v>0</v>
      </c>
      <c r="O127" s="3">
        <f t="shared" si="24"/>
        <v>0</v>
      </c>
    </row>
    <row r="128" spans="1:15" x14ac:dyDescent="0.25">
      <c r="A128" s="1">
        <v>44914</v>
      </c>
      <c r="B128" t="s">
        <v>21</v>
      </c>
      <c r="C128" s="2">
        <v>466.67</v>
      </c>
      <c r="D128" s="2">
        <f t="shared" si="28"/>
        <v>248891.20999999996</v>
      </c>
      <c r="E128" s="2">
        <f t="shared" si="29"/>
        <v>60458.080000000016</v>
      </c>
      <c r="F128" s="2">
        <f t="shared" si="30"/>
        <v>309349.28999999998</v>
      </c>
      <c r="G128" s="2">
        <f t="shared" si="25"/>
        <v>304849.28999999998</v>
      </c>
      <c r="H128" s="2">
        <f t="shared" si="31"/>
        <v>57598.464164546313</v>
      </c>
      <c r="I128" s="3">
        <f t="shared" si="32"/>
        <v>0.18894078501723366</v>
      </c>
      <c r="J128" s="2">
        <f t="shared" si="33"/>
        <v>4500</v>
      </c>
      <c r="K128" s="2">
        <f t="shared" si="34"/>
        <v>247250.82583545372</v>
      </c>
      <c r="L128" s="3">
        <f t="shared" si="27"/>
        <v>0.81105921498276656</v>
      </c>
      <c r="N128" s="2">
        <f t="shared" si="23"/>
        <v>0</v>
      </c>
      <c r="O128" s="3">
        <f t="shared" si="24"/>
        <v>0</v>
      </c>
    </row>
    <row r="129" spans="1:15" x14ac:dyDescent="0.25">
      <c r="A129" s="1">
        <v>44925</v>
      </c>
      <c r="B129" t="s">
        <v>26</v>
      </c>
      <c r="C129" s="2">
        <v>-267</v>
      </c>
      <c r="D129" s="2">
        <f t="shared" si="28"/>
        <v>248624.20999999996</v>
      </c>
      <c r="E129" s="2">
        <f t="shared" si="29"/>
        <v>60458.080000000016</v>
      </c>
      <c r="F129" s="2">
        <f t="shared" si="30"/>
        <v>309082.28999999998</v>
      </c>
      <c r="G129" s="2">
        <f t="shared" si="25"/>
        <v>304582.28999999998</v>
      </c>
      <c r="H129" s="2">
        <f t="shared" si="31"/>
        <v>57548.016974946717</v>
      </c>
      <c r="I129" s="3">
        <f t="shared" si="32"/>
        <v>0.18894078501723366</v>
      </c>
      <c r="J129" s="2">
        <f t="shared" si="33"/>
        <v>4500</v>
      </c>
      <c r="K129" s="2">
        <f t="shared" si="34"/>
        <v>247034.27302505332</v>
      </c>
      <c r="L129" s="3">
        <f t="shared" si="27"/>
        <v>0.81105921498276656</v>
      </c>
      <c r="N129" s="2">
        <f t="shared" si="23"/>
        <v>0</v>
      </c>
      <c r="O129" s="3">
        <f t="shared" si="24"/>
        <v>0</v>
      </c>
    </row>
    <row r="130" spans="1:15" x14ac:dyDescent="0.25">
      <c r="A130" s="1">
        <v>44925</v>
      </c>
      <c r="B130" t="s">
        <v>28</v>
      </c>
      <c r="C130" s="2">
        <v>84.5</v>
      </c>
      <c r="D130" s="2">
        <f t="shared" si="28"/>
        <v>248708.70999999996</v>
      </c>
      <c r="E130" s="2">
        <f t="shared" si="29"/>
        <v>60458.080000000016</v>
      </c>
      <c r="F130" s="2">
        <f t="shared" si="30"/>
        <v>309166.78999999998</v>
      </c>
      <c r="G130" s="2">
        <f t="shared" si="25"/>
        <v>304666.78999999998</v>
      </c>
      <c r="H130" s="2">
        <f t="shared" si="31"/>
        <v>57563.982471280673</v>
      </c>
      <c r="I130" s="3">
        <f t="shared" si="32"/>
        <v>0.18894078501723366</v>
      </c>
      <c r="J130" s="2">
        <f t="shared" si="33"/>
        <v>4500</v>
      </c>
      <c r="K130" s="2">
        <f t="shared" si="34"/>
        <v>247102.80752871936</v>
      </c>
      <c r="L130" s="3">
        <f t="shared" si="27"/>
        <v>0.81105921498276656</v>
      </c>
      <c r="N130" s="2">
        <f t="shared" si="23"/>
        <v>0</v>
      </c>
      <c r="O130" s="3">
        <f t="shared" si="24"/>
        <v>0</v>
      </c>
    </row>
    <row r="131" spans="1:15" x14ac:dyDescent="0.25">
      <c r="A131" s="1">
        <v>44932</v>
      </c>
      <c r="B131" t="s">
        <v>31</v>
      </c>
      <c r="C131" s="2">
        <v>-1500</v>
      </c>
      <c r="D131" s="2">
        <f t="shared" ref="D131" si="35">D130+C131</f>
        <v>247208.70999999996</v>
      </c>
      <c r="E131" s="2">
        <f t="shared" ref="E131" si="36">E130</f>
        <v>60458.080000000016</v>
      </c>
      <c r="F131" s="2">
        <f t="shared" ref="F131" si="37">D131+E131</f>
        <v>307666.78999999998</v>
      </c>
      <c r="G131" s="2">
        <f>G130</f>
        <v>304666.78999999998</v>
      </c>
      <c r="H131" s="2">
        <f t="shared" si="31"/>
        <v>57563.982471280673</v>
      </c>
      <c r="I131" s="3">
        <f t="shared" ref="I131" si="38">H131/G131</f>
        <v>0.18894078501723366</v>
      </c>
      <c r="J131" s="2">
        <f>J130+C131</f>
        <v>3000</v>
      </c>
      <c r="K131" s="2">
        <f>K130</f>
        <v>247102.80752871936</v>
      </c>
      <c r="L131" s="3">
        <f t="shared" ref="L131" si="39">K131/G131</f>
        <v>0.81105921498276656</v>
      </c>
      <c r="N131" s="2">
        <f t="shared" si="23"/>
        <v>0</v>
      </c>
      <c r="O131" s="3">
        <f t="shared" si="24"/>
        <v>0</v>
      </c>
    </row>
    <row r="132" spans="1:15" x14ac:dyDescent="0.25">
      <c r="A132" s="1">
        <v>44939</v>
      </c>
      <c r="B132" t="s">
        <v>32</v>
      </c>
      <c r="C132" s="2">
        <v>-466.67</v>
      </c>
      <c r="D132" s="2">
        <f t="shared" si="28"/>
        <v>246742.03999999995</v>
      </c>
      <c r="E132" s="2">
        <f t="shared" si="29"/>
        <v>60458.080000000016</v>
      </c>
      <c r="F132" s="2">
        <f t="shared" si="30"/>
        <v>307200.12</v>
      </c>
      <c r="G132" s="2">
        <f t="shared" si="25"/>
        <v>304200.12</v>
      </c>
      <c r="H132" s="2">
        <f t="shared" si="31"/>
        <v>57475.809475136681</v>
      </c>
      <c r="I132" s="3">
        <f t="shared" si="32"/>
        <v>0.18894078501723366</v>
      </c>
      <c r="J132" s="2">
        <f t="shared" si="33"/>
        <v>3000</v>
      </c>
      <c r="K132" s="2">
        <f t="shared" si="34"/>
        <v>246724.31052486339</v>
      </c>
      <c r="L132" s="3">
        <f t="shared" si="27"/>
        <v>0.81105921498276656</v>
      </c>
      <c r="N132" s="2">
        <f t="shared" si="23"/>
        <v>0</v>
      </c>
      <c r="O132" s="3">
        <f t="shared" si="24"/>
        <v>0</v>
      </c>
    </row>
    <row r="133" spans="1:15" x14ac:dyDescent="0.25">
      <c r="A133" s="1">
        <v>44942</v>
      </c>
      <c r="B133" t="s">
        <v>22</v>
      </c>
      <c r="C133" s="2">
        <v>250</v>
      </c>
      <c r="D133" s="2">
        <f t="shared" si="28"/>
        <v>246992.03999999995</v>
      </c>
      <c r="E133" s="2">
        <f t="shared" si="29"/>
        <v>60458.080000000016</v>
      </c>
      <c r="F133" s="2">
        <f t="shared" si="30"/>
        <v>307450.12</v>
      </c>
      <c r="G133" s="2">
        <f t="shared" si="25"/>
        <v>304450.12</v>
      </c>
      <c r="H133" s="2">
        <f t="shared" si="31"/>
        <v>57523.044671390991</v>
      </c>
      <c r="I133" s="3">
        <f t="shared" si="32"/>
        <v>0.18894078501723366</v>
      </c>
      <c r="J133" s="2">
        <f t="shared" si="33"/>
        <v>3000</v>
      </c>
      <c r="K133" s="2">
        <f t="shared" si="34"/>
        <v>246927.07532860906</v>
      </c>
      <c r="L133" s="3">
        <f t="shared" si="27"/>
        <v>0.81105921498276656</v>
      </c>
      <c r="N133" s="2">
        <f t="shared" si="23"/>
        <v>0</v>
      </c>
      <c r="O133" s="3">
        <f t="shared" si="24"/>
        <v>0</v>
      </c>
    </row>
    <row r="134" spans="1:15" x14ac:dyDescent="0.25">
      <c r="A134" s="1">
        <v>44945</v>
      </c>
      <c r="B134" t="s">
        <v>37</v>
      </c>
      <c r="C134" s="2">
        <v>-150000</v>
      </c>
      <c r="D134" s="2">
        <f t="shared" si="28"/>
        <v>96992.03999999995</v>
      </c>
      <c r="E134" s="2">
        <f>E133+150000</f>
        <v>210458.08000000002</v>
      </c>
      <c r="F134" s="2">
        <f t="shared" si="30"/>
        <v>307450.12</v>
      </c>
      <c r="G134" s="2">
        <f t="shared" si="25"/>
        <v>304450.12</v>
      </c>
      <c r="H134" s="2">
        <f t="shared" si="31"/>
        <v>57523.044671390991</v>
      </c>
      <c r="I134" s="3">
        <f t="shared" si="32"/>
        <v>0.18894078501723366</v>
      </c>
      <c r="J134" s="2">
        <f t="shared" si="33"/>
        <v>3000</v>
      </c>
      <c r="K134" s="2">
        <f t="shared" si="34"/>
        <v>246927.07532860906</v>
      </c>
      <c r="L134" s="3">
        <f t="shared" si="27"/>
        <v>0.81105921498276656</v>
      </c>
      <c r="N134" s="2">
        <f t="shared" si="23"/>
        <v>0</v>
      </c>
      <c r="O134" s="3">
        <f t="shared" si="24"/>
        <v>0</v>
      </c>
    </row>
    <row r="135" spans="1:15" x14ac:dyDescent="0.25">
      <c r="A135" s="1">
        <v>44957</v>
      </c>
      <c r="B135" t="s">
        <v>28</v>
      </c>
      <c r="C135" s="2">
        <v>86.14</v>
      </c>
      <c r="D135" s="2">
        <f t="shared" si="28"/>
        <v>97078.179999999949</v>
      </c>
      <c r="E135" s="2">
        <f t="shared" si="29"/>
        <v>210458.08000000002</v>
      </c>
      <c r="F135" s="2">
        <f t="shared" si="30"/>
        <v>307536.25999999995</v>
      </c>
      <c r="G135" s="2">
        <f t="shared" si="25"/>
        <v>304536.25999999995</v>
      </c>
      <c r="H135" s="2">
        <f t="shared" si="31"/>
        <v>57539.320030612362</v>
      </c>
      <c r="I135" s="3">
        <f t="shared" si="32"/>
        <v>0.18894078501723366</v>
      </c>
      <c r="J135" s="2">
        <f t="shared" si="33"/>
        <v>3000</v>
      </c>
      <c r="K135" s="2">
        <f t="shared" si="34"/>
        <v>246996.93996938766</v>
      </c>
      <c r="L135" s="3">
        <f t="shared" si="27"/>
        <v>0.81105921498276656</v>
      </c>
      <c r="N135" s="2">
        <f t="shared" si="23"/>
        <v>0</v>
      </c>
      <c r="O135" s="3">
        <f t="shared" si="24"/>
        <v>0</v>
      </c>
    </row>
    <row r="136" spans="1:15" x14ac:dyDescent="0.25">
      <c r="A136" s="1">
        <v>44963</v>
      </c>
      <c r="B136" t="s">
        <v>31</v>
      </c>
      <c r="C136" s="2">
        <v>-1500</v>
      </c>
      <c r="D136" s="2">
        <f t="shared" si="28"/>
        <v>95578.179999999949</v>
      </c>
      <c r="E136" s="2">
        <f t="shared" si="29"/>
        <v>210458.08000000002</v>
      </c>
      <c r="F136" s="2">
        <f t="shared" si="30"/>
        <v>306036.25999999995</v>
      </c>
      <c r="G136" s="2">
        <f>G135</f>
        <v>304536.25999999995</v>
      </c>
      <c r="H136" s="2">
        <f t="shared" si="31"/>
        <v>57539.320030612362</v>
      </c>
      <c r="I136" s="3">
        <f t="shared" si="32"/>
        <v>0.18894078501723366</v>
      </c>
      <c r="J136" s="2">
        <f>J135+C136</f>
        <v>1500</v>
      </c>
      <c r="K136" s="2">
        <f>K135</f>
        <v>246996.93996938766</v>
      </c>
      <c r="L136" s="3">
        <f t="shared" si="27"/>
        <v>0.81105921498276656</v>
      </c>
      <c r="N136" s="2">
        <f t="shared" si="23"/>
        <v>0</v>
      </c>
      <c r="O136" s="3">
        <f t="shared" si="24"/>
        <v>0</v>
      </c>
    </row>
    <row r="137" spans="1:15" x14ac:dyDescent="0.25">
      <c r="A137" s="1">
        <v>44971</v>
      </c>
      <c r="B137" t="s">
        <v>22</v>
      </c>
      <c r="C137" s="2">
        <v>250</v>
      </c>
      <c r="D137" s="2">
        <f t="shared" si="28"/>
        <v>95828.179999999949</v>
      </c>
      <c r="E137" s="2">
        <f t="shared" si="29"/>
        <v>210458.08000000002</v>
      </c>
      <c r="F137" s="2">
        <f t="shared" si="30"/>
        <v>306286.25999999995</v>
      </c>
      <c r="G137" s="2">
        <f t="shared" si="25"/>
        <v>304786.25999999995</v>
      </c>
      <c r="H137" s="2">
        <f t="shared" si="31"/>
        <v>57586.555226866672</v>
      </c>
      <c r="I137" s="3">
        <f t="shared" si="32"/>
        <v>0.18894078501723366</v>
      </c>
      <c r="J137" s="2">
        <f t="shared" si="33"/>
        <v>1500</v>
      </c>
      <c r="K137" s="2">
        <f t="shared" si="34"/>
        <v>247199.70477313336</v>
      </c>
      <c r="L137" s="3">
        <f t="shared" si="27"/>
        <v>0.81105921498276656</v>
      </c>
      <c r="N137" s="2">
        <f t="shared" si="23"/>
        <v>0</v>
      </c>
      <c r="O137" s="3">
        <f t="shared" si="24"/>
        <v>0</v>
      </c>
    </row>
    <row r="138" spans="1:15" x14ac:dyDescent="0.25">
      <c r="A138" s="1">
        <v>44985</v>
      </c>
      <c r="B138" t="s">
        <v>28</v>
      </c>
      <c r="C138" s="2">
        <v>47.86</v>
      </c>
      <c r="D138" s="2">
        <f t="shared" si="28"/>
        <v>95876.03999999995</v>
      </c>
      <c r="E138" s="2">
        <f t="shared" si="29"/>
        <v>210458.08000000002</v>
      </c>
      <c r="F138" s="2">
        <f t="shared" si="30"/>
        <v>306334.12</v>
      </c>
      <c r="G138" s="2">
        <f t="shared" si="25"/>
        <v>304834.12</v>
      </c>
      <c r="H138" s="2">
        <f t="shared" si="31"/>
        <v>57595.597932837605</v>
      </c>
      <c r="I138" s="3">
        <f t="shared" si="32"/>
        <v>0.18894078501723366</v>
      </c>
      <c r="J138" s="2">
        <f t="shared" si="33"/>
        <v>1500</v>
      </c>
      <c r="K138" s="2">
        <f t="shared" si="34"/>
        <v>247238.52206716247</v>
      </c>
      <c r="L138" s="3">
        <f t="shared" si="27"/>
        <v>0.81105921498276656</v>
      </c>
      <c r="N138" s="2">
        <f t="shared" si="23"/>
        <v>0</v>
      </c>
      <c r="O138" s="3">
        <f t="shared" si="24"/>
        <v>0</v>
      </c>
    </row>
    <row r="139" spans="1:15" x14ac:dyDescent="0.25">
      <c r="A139" s="1">
        <v>44991</v>
      </c>
      <c r="B139" t="s">
        <v>31</v>
      </c>
      <c r="C139" s="2">
        <v>-1500</v>
      </c>
      <c r="D139" s="2">
        <f t="shared" si="28"/>
        <v>94376.03999999995</v>
      </c>
      <c r="E139" s="2">
        <f t="shared" si="29"/>
        <v>210458.08000000002</v>
      </c>
      <c r="F139" s="2">
        <f t="shared" si="30"/>
        <v>304834.12</v>
      </c>
      <c r="G139" s="2">
        <f>G138</f>
        <v>304834.12</v>
      </c>
      <c r="H139" s="2">
        <f t="shared" si="31"/>
        <v>57595.597932837605</v>
      </c>
      <c r="I139" s="3">
        <f t="shared" si="32"/>
        <v>0.18894078501723366</v>
      </c>
      <c r="J139" s="2">
        <f>J138+C139</f>
        <v>0</v>
      </c>
      <c r="K139" s="2">
        <f>K138</f>
        <v>247238.52206716247</v>
      </c>
      <c r="L139" s="3">
        <f t="shared" si="27"/>
        <v>0.81105921498276656</v>
      </c>
      <c r="N139" s="2">
        <f t="shared" si="23"/>
        <v>0</v>
      </c>
      <c r="O139" s="3">
        <f t="shared" si="24"/>
        <v>0</v>
      </c>
    </row>
    <row r="140" spans="1:15" x14ac:dyDescent="0.25">
      <c r="A140" s="1">
        <v>44999</v>
      </c>
      <c r="B140" t="s">
        <v>22</v>
      </c>
      <c r="C140" s="2">
        <v>250</v>
      </c>
      <c r="D140" s="2">
        <f t="shared" si="28"/>
        <v>94626.03999999995</v>
      </c>
      <c r="E140" s="2">
        <f t="shared" si="29"/>
        <v>210458.08000000002</v>
      </c>
      <c r="F140" s="2">
        <f t="shared" si="30"/>
        <v>305084.12</v>
      </c>
      <c r="G140" s="2">
        <f t="shared" si="25"/>
        <v>305084.12</v>
      </c>
      <c r="H140" s="2">
        <f t="shared" si="31"/>
        <v>57642.833129091916</v>
      </c>
      <c r="I140" s="3">
        <f t="shared" si="32"/>
        <v>0.18894078501723366</v>
      </c>
      <c r="J140" s="2">
        <f t="shared" si="33"/>
        <v>0</v>
      </c>
      <c r="K140" s="2">
        <f t="shared" si="34"/>
        <v>247441.28687090814</v>
      </c>
      <c r="L140" s="3">
        <f t="shared" si="27"/>
        <v>0.81105921498276656</v>
      </c>
      <c r="N140" s="2">
        <f t="shared" si="23"/>
        <v>0</v>
      </c>
      <c r="O140" s="3">
        <f t="shared" si="24"/>
        <v>0</v>
      </c>
    </row>
    <row r="141" spans="1:15" x14ac:dyDescent="0.25">
      <c r="A141" s="1">
        <v>45015</v>
      </c>
      <c r="B141" t="s">
        <v>26</v>
      </c>
      <c r="C141" s="2">
        <v>-267</v>
      </c>
      <c r="D141" s="2">
        <f t="shared" si="28"/>
        <v>94359.03999999995</v>
      </c>
      <c r="E141" s="2">
        <f t="shared" si="29"/>
        <v>210458.08000000002</v>
      </c>
      <c r="F141" s="2">
        <f t="shared" si="30"/>
        <v>304817.12</v>
      </c>
      <c r="G141" s="2">
        <f t="shared" si="25"/>
        <v>304817.12</v>
      </c>
      <c r="H141" s="2">
        <f t="shared" si="31"/>
        <v>57592.385939492313</v>
      </c>
      <c r="I141" s="3">
        <f t="shared" si="32"/>
        <v>0.18894078501723366</v>
      </c>
      <c r="J141" s="2">
        <f t="shared" si="33"/>
        <v>0</v>
      </c>
      <c r="K141" s="2">
        <f t="shared" si="34"/>
        <v>247224.73406050776</v>
      </c>
      <c r="L141" s="3">
        <f t="shared" si="27"/>
        <v>0.81105921498276656</v>
      </c>
      <c r="N141" s="2">
        <f t="shared" si="23"/>
        <v>0</v>
      </c>
      <c r="O141" s="3">
        <f t="shared" si="24"/>
        <v>0</v>
      </c>
    </row>
    <row r="142" spans="1:15" x14ac:dyDescent="0.25">
      <c r="A142" s="1">
        <v>45016</v>
      </c>
      <c r="B142" t="s">
        <v>28</v>
      </c>
      <c r="C142" s="2">
        <v>60.35</v>
      </c>
      <c r="D142" s="2">
        <f t="shared" si="28"/>
        <v>94419.389999999956</v>
      </c>
      <c r="E142" s="2">
        <f t="shared" si="29"/>
        <v>210458.08000000002</v>
      </c>
      <c r="F142" s="2">
        <f t="shared" si="30"/>
        <v>304877.46999999997</v>
      </c>
      <c r="G142" s="2">
        <f t="shared" si="25"/>
        <v>304877.46999999997</v>
      </c>
      <c r="H142" s="2">
        <f t="shared" si="31"/>
        <v>57603.788515868102</v>
      </c>
      <c r="I142" s="3">
        <f t="shared" si="32"/>
        <v>0.18894078501723366</v>
      </c>
      <c r="J142" s="2">
        <f t="shared" si="33"/>
        <v>0</v>
      </c>
      <c r="K142" s="2">
        <f t="shared" si="34"/>
        <v>247273.68148413193</v>
      </c>
      <c r="L142" s="3">
        <f t="shared" si="27"/>
        <v>0.81105921498276656</v>
      </c>
      <c r="N142" s="2">
        <f t="shared" si="23"/>
        <v>0</v>
      </c>
      <c r="O142" s="3">
        <f t="shared" si="24"/>
        <v>0</v>
      </c>
    </row>
    <row r="143" spans="1:15" x14ac:dyDescent="0.25">
      <c r="A143" s="4">
        <v>45021</v>
      </c>
      <c r="B143" s="5" t="s">
        <v>23</v>
      </c>
      <c r="C143" s="2">
        <v>0</v>
      </c>
      <c r="D143" s="2">
        <f t="shared" si="28"/>
        <v>94419.389999999956</v>
      </c>
      <c r="E143" s="2">
        <f t="shared" si="29"/>
        <v>210458.08000000002</v>
      </c>
      <c r="F143" s="2">
        <f t="shared" si="30"/>
        <v>304877.46999999997</v>
      </c>
      <c r="G143" s="2">
        <f t="shared" si="25"/>
        <v>304877.46999999997</v>
      </c>
      <c r="H143" s="2">
        <f t="shared" si="31"/>
        <v>57603.788515868102</v>
      </c>
      <c r="I143" s="3">
        <f t="shared" si="32"/>
        <v>0.18894078501723366</v>
      </c>
      <c r="J143" s="2">
        <f t="shared" si="33"/>
        <v>0</v>
      </c>
      <c r="K143" s="2">
        <f t="shared" si="34"/>
        <v>247273.68148413193</v>
      </c>
      <c r="L143" s="3">
        <f t="shared" si="27"/>
        <v>0.81105921498276656</v>
      </c>
      <c r="N143" s="2">
        <f t="shared" si="23"/>
        <v>0</v>
      </c>
      <c r="O143" s="3">
        <f t="shared" si="24"/>
        <v>0</v>
      </c>
    </row>
    <row r="144" spans="1:15" x14ac:dyDescent="0.25">
      <c r="A144" s="1">
        <v>45030</v>
      </c>
      <c r="B144" t="s">
        <v>22</v>
      </c>
      <c r="C144" s="2">
        <v>250</v>
      </c>
      <c r="D144" s="2">
        <f t="shared" si="28"/>
        <v>94669.389999999956</v>
      </c>
      <c r="E144" s="2">
        <f t="shared" si="29"/>
        <v>210458.08000000002</v>
      </c>
      <c r="F144" s="2">
        <f t="shared" si="30"/>
        <v>305127.46999999997</v>
      </c>
      <c r="G144" s="2">
        <f t="shared" si="25"/>
        <v>305127.46999999997</v>
      </c>
      <c r="H144" s="2">
        <f t="shared" si="31"/>
        <v>57651.023712122405</v>
      </c>
      <c r="I144" s="3">
        <f t="shared" si="32"/>
        <v>0.18894078501723366</v>
      </c>
      <c r="J144" s="2">
        <f t="shared" si="33"/>
        <v>0</v>
      </c>
      <c r="K144" s="2">
        <f t="shared" si="34"/>
        <v>247476.44628787762</v>
      </c>
      <c r="L144" s="3">
        <f t="shared" si="27"/>
        <v>0.81105921498276656</v>
      </c>
      <c r="N144" s="2">
        <f t="shared" si="23"/>
        <v>0</v>
      </c>
      <c r="O144" s="3">
        <f t="shared" si="24"/>
        <v>0</v>
      </c>
    </row>
    <row r="145" spans="1:15" x14ac:dyDescent="0.25">
      <c r="A145" s="1">
        <v>45044</v>
      </c>
      <c r="B145" t="s">
        <v>28</v>
      </c>
      <c r="C145" s="2">
        <v>58.29</v>
      </c>
      <c r="D145" s="2">
        <f t="shared" si="28"/>
        <v>94727.679999999949</v>
      </c>
      <c r="E145" s="2">
        <f t="shared" si="29"/>
        <v>210458.08000000002</v>
      </c>
      <c r="F145" s="2">
        <f t="shared" si="30"/>
        <v>305185.75999999995</v>
      </c>
      <c r="G145" s="2">
        <f t="shared" si="25"/>
        <v>305185.75999999995</v>
      </c>
      <c r="H145" s="2">
        <f t="shared" si="31"/>
        <v>57662.037070481056</v>
      </c>
      <c r="I145" s="3">
        <f t="shared" si="32"/>
        <v>0.18894078501723366</v>
      </c>
      <c r="J145" s="2">
        <f t="shared" si="33"/>
        <v>0</v>
      </c>
      <c r="K145" s="2">
        <f t="shared" si="34"/>
        <v>247523.72292951896</v>
      </c>
      <c r="L145" s="3">
        <f t="shared" si="27"/>
        <v>0.81105921498276656</v>
      </c>
      <c r="N145" s="2">
        <f t="shared" si="23"/>
        <v>0</v>
      </c>
      <c r="O145" s="3">
        <f t="shared" si="24"/>
        <v>0</v>
      </c>
    </row>
    <row r="146" spans="1:15" x14ac:dyDescent="0.25">
      <c r="A146" s="1">
        <v>45061</v>
      </c>
      <c r="B146" t="s">
        <v>22</v>
      </c>
      <c r="C146" s="2">
        <v>250</v>
      </c>
      <c r="D146" s="2">
        <f t="shared" si="28"/>
        <v>94977.679999999949</v>
      </c>
      <c r="E146" s="2">
        <f t="shared" si="29"/>
        <v>210458.08000000002</v>
      </c>
      <c r="F146" s="2">
        <f t="shared" si="30"/>
        <v>305435.75999999995</v>
      </c>
      <c r="G146" s="2">
        <f t="shared" si="25"/>
        <v>305435.75999999995</v>
      </c>
      <c r="H146" s="2">
        <f t="shared" si="31"/>
        <v>57709.272266735366</v>
      </c>
      <c r="I146" s="3">
        <f t="shared" si="32"/>
        <v>0.18894078501723366</v>
      </c>
      <c r="J146" s="2">
        <f t="shared" si="33"/>
        <v>0</v>
      </c>
      <c r="K146" s="2">
        <f t="shared" si="34"/>
        <v>247726.48773326466</v>
      </c>
      <c r="L146" s="3">
        <f t="shared" si="27"/>
        <v>0.81105921498276656</v>
      </c>
      <c r="N146" s="2">
        <f t="shared" si="23"/>
        <v>0</v>
      </c>
      <c r="O146" s="3">
        <f t="shared" si="24"/>
        <v>0</v>
      </c>
    </row>
    <row r="147" spans="1:15" x14ac:dyDescent="0.25">
      <c r="A147" s="1">
        <v>45077</v>
      </c>
      <c r="B147" t="s">
        <v>28</v>
      </c>
      <c r="C147" s="2">
        <v>64.459999999999994</v>
      </c>
      <c r="D147" s="2">
        <f t="shared" si="28"/>
        <v>95042.139999999956</v>
      </c>
      <c r="E147" s="2">
        <f t="shared" si="29"/>
        <v>210458.08000000002</v>
      </c>
      <c r="F147" s="2">
        <f t="shared" si="30"/>
        <v>305500.21999999997</v>
      </c>
      <c r="G147" s="2">
        <f t="shared" si="25"/>
        <v>305500.21999999997</v>
      </c>
      <c r="H147" s="2">
        <f t="shared" si="31"/>
        <v>57721.45138973758</v>
      </c>
      <c r="I147" s="3">
        <f t="shared" si="32"/>
        <v>0.18894078501723366</v>
      </c>
      <c r="J147" s="2">
        <f t="shared" si="33"/>
        <v>0</v>
      </c>
      <c r="K147" s="2">
        <f t="shared" si="34"/>
        <v>247778.76861026246</v>
      </c>
      <c r="L147" s="3">
        <f t="shared" si="27"/>
        <v>0.81105921498276656</v>
      </c>
      <c r="N147" s="2">
        <f t="shared" si="23"/>
        <v>0</v>
      </c>
      <c r="O147" s="3">
        <f t="shared" si="24"/>
        <v>0</v>
      </c>
    </row>
    <row r="148" spans="1:15" x14ac:dyDescent="0.25">
      <c r="A148" s="1">
        <v>45083</v>
      </c>
      <c r="B148" s="5" t="s">
        <v>35</v>
      </c>
      <c r="C148" s="2">
        <v>0</v>
      </c>
      <c r="D148" s="2">
        <f t="shared" si="28"/>
        <v>95042.139999999956</v>
      </c>
      <c r="E148" s="2">
        <f t="shared" si="29"/>
        <v>210458.08000000002</v>
      </c>
      <c r="F148" s="2">
        <f t="shared" si="30"/>
        <v>305500.21999999997</v>
      </c>
      <c r="G148" s="2">
        <f t="shared" si="25"/>
        <v>299500.21999999997</v>
      </c>
      <c r="H148" s="2">
        <f t="shared" si="31"/>
        <v>56587.806679634181</v>
      </c>
      <c r="I148" s="3">
        <f t="shared" si="32"/>
        <v>0.18894078501723366</v>
      </c>
      <c r="J148" s="2">
        <v>6000</v>
      </c>
      <c r="K148" s="2">
        <f t="shared" si="34"/>
        <v>242912.41332036586</v>
      </c>
      <c r="L148" s="3">
        <f t="shared" si="27"/>
        <v>0.81105921498276656</v>
      </c>
      <c r="N148" s="2">
        <f t="shared" si="23"/>
        <v>0</v>
      </c>
      <c r="O148" s="3">
        <f t="shared" si="24"/>
        <v>0</v>
      </c>
    </row>
    <row r="149" spans="1:15" x14ac:dyDescent="0.25">
      <c r="A149" s="1">
        <v>45083</v>
      </c>
      <c r="B149" t="s">
        <v>31</v>
      </c>
      <c r="C149" s="2">
        <v>-1500</v>
      </c>
      <c r="D149" s="2">
        <f t="shared" ref="D149" si="40">D148+C149</f>
        <v>93542.139999999956</v>
      </c>
      <c r="E149" s="2">
        <f t="shared" ref="E149" si="41">E148</f>
        <v>210458.08000000002</v>
      </c>
      <c r="F149" s="2">
        <f t="shared" ref="F149" si="42">D149+E149</f>
        <v>304000.21999999997</v>
      </c>
      <c r="G149" s="2">
        <f>G148</f>
        <v>299500.21999999997</v>
      </c>
      <c r="H149" s="2">
        <f t="shared" si="31"/>
        <v>56587.806679634181</v>
      </c>
      <c r="I149" s="3">
        <f t="shared" ref="I149" si="43">H149/G149</f>
        <v>0.18894078501723366</v>
      </c>
      <c r="J149" s="2">
        <f>J148+C149</f>
        <v>4500</v>
      </c>
      <c r="K149" s="2">
        <f>K148</f>
        <v>242912.41332036586</v>
      </c>
      <c r="L149" s="3">
        <f t="shared" ref="L149" si="44">K149/G149</f>
        <v>0.81105921498276656</v>
      </c>
      <c r="N149" s="2">
        <f t="shared" si="23"/>
        <v>0</v>
      </c>
      <c r="O149" s="3">
        <f t="shared" si="24"/>
        <v>0</v>
      </c>
    </row>
    <row r="150" spans="1:15" x14ac:dyDescent="0.25">
      <c r="A150" s="1">
        <v>45091</v>
      </c>
      <c r="B150" t="s">
        <v>22</v>
      </c>
      <c r="C150" s="2">
        <v>250</v>
      </c>
      <c r="D150" s="2">
        <f t="shared" si="28"/>
        <v>93792.139999999956</v>
      </c>
      <c r="E150" s="2">
        <f t="shared" si="29"/>
        <v>210458.08000000002</v>
      </c>
      <c r="F150" s="2">
        <f t="shared" si="30"/>
        <v>304250.21999999997</v>
      </c>
      <c r="G150" s="2">
        <f t="shared" si="25"/>
        <v>299750.21999999997</v>
      </c>
      <c r="H150" s="2">
        <f t="shared" si="31"/>
        <v>56635.041875888484</v>
      </c>
      <c r="I150" s="3">
        <f t="shared" si="32"/>
        <v>0.18894078501723366</v>
      </c>
      <c r="J150" s="2">
        <f t="shared" si="33"/>
        <v>4500</v>
      </c>
      <c r="K150" s="2">
        <f t="shared" si="34"/>
        <v>243115.17812411155</v>
      </c>
      <c r="L150" s="3">
        <f t="shared" si="27"/>
        <v>0.81105921498276656</v>
      </c>
      <c r="N150" s="2">
        <f t="shared" si="23"/>
        <v>0</v>
      </c>
      <c r="O150" s="3">
        <f t="shared" si="24"/>
        <v>0</v>
      </c>
    </row>
    <row r="151" spans="1:15" x14ac:dyDescent="0.25">
      <c r="A151" s="1">
        <v>45093</v>
      </c>
      <c r="B151" t="s">
        <v>36</v>
      </c>
      <c r="C151" s="2">
        <v>750</v>
      </c>
      <c r="D151" s="2">
        <f t="shared" si="28"/>
        <v>94542.139999999956</v>
      </c>
      <c r="E151" s="2">
        <f t="shared" si="29"/>
        <v>210458.08000000002</v>
      </c>
      <c r="F151" s="2">
        <f t="shared" si="30"/>
        <v>305000.21999999997</v>
      </c>
      <c r="G151" s="2">
        <f t="shared" si="25"/>
        <v>300500.21999999997</v>
      </c>
      <c r="H151" s="2">
        <f t="shared" si="31"/>
        <v>56776.747464651417</v>
      </c>
      <c r="I151" s="3">
        <f t="shared" si="32"/>
        <v>0.18894078501723366</v>
      </c>
      <c r="J151" s="2">
        <f t="shared" si="33"/>
        <v>4500</v>
      </c>
      <c r="K151" s="2">
        <f t="shared" si="34"/>
        <v>243723.47253534861</v>
      </c>
      <c r="L151" s="3">
        <f t="shared" si="27"/>
        <v>0.81105921498276656</v>
      </c>
      <c r="N151" s="2">
        <f t="shared" si="23"/>
        <v>0</v>
      </c>
      <c r="O151" s="3">
        <f t="shared" si="24"/>
        <v>0</v>
      </c>
    </row>
    <row r="152" spans="1:15" x14ac:dyDescent="0.25">
      <c r="A152" s="1">
        <v>45106</v>
      </c>
      <c r="B152" t="s">
        <v>26</v>
      </c>
      <c r="C152" s="2">
        <v>-267</v>
      </c>
      <c r="D152" s="2">
        <f t="shared" si="28"/>
        <v>94275.139999999956</v>
      </c>
      <c r="E152" s="2">
        <f t="shared" si="29"/>
        <v>210458.08000000002</v>
      </c>
      <c r="F152" s="2">
        <f t="shared" si="30"/>
        <v>304733.21999999997</v>
      </c>
      <c r="G152" s="2">
        <f t="shared" si="25"/>
        <v>300233.21999999997</v>
      </c>
      <c r="H152" s="2">
        <f t="shared" si="31"/>
        <v>56726.300275051814</v>
      </c>
      <c r="I152" s="3">
        <f t="shared" si="32"/>
        <v>0.18894078501723366</v>
      </c>
      <c r="J152" s="2">
        <f t="shared" si="33"/>
        <v>4500</v>
      </c>
      <c r="K152" s="2">
        <f t="shared" si="34"/>
        <v>243506.91972494824</v>
      </c>
      <c r="L152" s="3">
        <f t="shared" si="27"/>
        <v>0.81105921498276656</v>
      </c>
      <c r="N152" s="2">
        <f t="shared" si="23"/>
        <v>0</v>
      </c>
      <c r="O152" s="3">
        <f t="shared" si="24"/>
        <v>0</v>
      </c>
    </row>
    <row r="153" spans="1:15" x14ac:dyDescent="0.25">
      <c r="A153" s="1">
        <v>45107</v>
      </c>
      <c r="B153" t="s">
        <v>28</v>
      </c>
      <c r="C153" s="2">
        <v>65.88</v>
      </c>
      <c r="D153" s="2">
        <f t="shared" si="28"/>
        <v>94341.01999999996</v>
      </c>
      <c r="E153" s="2">
        <f t="shared" si="29"/>
        <v>210458.08000000002</v>
      </c>
      <c r="F153" s="2">
        <f t="shared" si="30"/>
        <v>304799.09999999998</v>
      </c>
      <c r="G153" s="2">
        <f t="shared" si="25"/>
        <v>300299.09999999998</v>
      </c>
      <c r="H153" s="2">
        <f t="shared" si="31"/>
        <v>56738.747693968748</v>
      </c>
      <c r="I153" s="3">
        <f t="shared" si="32"/>
        <v>0.18894078501723366</v>
      </c>
      <c r="J153" s="2">
        <f t="shared" si="33"/>
        <v>4500</v>
      </c>
      <c r="K153" s="2">
        <f t="shared" si="34"/>
        <v>243560.3523060313</v>
      </c>
      <c r="L153" s="3">
        <f t="shared" si="27"/>
        <v>0.81105921498276656</v>
      </c>
      <c r="N153" s="2">
        <f t="shared" si="23"/>
        <v>0</v>
      </c>
      <c r="O153" s="3">
        <f t="shared" si="24"/>
        <v>0</v>
      </c>
    </row>
    <row r="154" spans="1:15" x14ac:dyDescent="0.25">
      <c r="A154" s="1">
        <v>45113</v>
      </c>
      <c r="B154" t="s">
        <v>31</v>
      </c>
      <c r="C154" s="2">
        <v>-1500</v>
      </c>
      <c r="D154" s="2">
        <f t="shared" si="28"/>
        <v>92841.01999999996</v>
      </c>
      <c r="E154" s="2">
        <f t="shared" si="29"/>
        <v>210458.08000000002</v>
      </c>
      <c r="F154" s="2">
        <f t="shared" si="30"/>
        <v>303299.09999999998</v>
      </c>
      <c r="G154" s="2">
        <f>G153</f>
        <v>300299.09999999998</v>
      </c>
      <c r="H154" s="2">
        <f t="shared" si="31"/>
        <v>56738.747693968748</v>
      </c>
      <c r="I154" s="3">
        <f t="shared" si="32"/>
        <v>0.18894078501723366</v>
      </c>
      <c r="J154" s="2">
        <f>J153+C154</f>
        <v>3000</v>
      </c>
      <c r="K154" s="2">
        <f>K153</f>
        <v>243560.3523060313</v>
      </c>
      <c r="L154" s="3">
        <f t="shared" si="27"/>
        <v>0.81105921498276656</v>
      </c>
      <c r="N154" s="2">
        <f t="shared" si="23"/>
        <v>0</v>
      </c>
      <c r="O154" s="3">
        <f t="shared" si="24"/>
        <v>0</v>
      </c>
    </row>
    <row r="155" spans="1:15" x14ac:dyDescent="0.25">
      <c r="A155" s="1">
        <v>45121</v>
      </c>
      <c r="B155" t="s">
        <v>22</v>
      </c>
      <c r="C155" s="2">
        <v>250</v>
      </c>
      <c r="D155" s="2">
        <f t="shared" si="28"/>
        <v>93091.01999999996</v>
      </c>
      <c r="E155" s="2">
        <f t="shared" si="29"/>
        <v>210458.08000000002</v>
      </c>
      <c r="F155" s="2">
        <f t="shared" si="30"/>
        <v>303549.09999999998</v>
      </c>
      <c r="G155" s="2">
        <f t="shared" si="25"/>
        <v>300549.09999999998</v>
      </c>
      <c r="H155" s="2">
        <f t="shared" si="31"/>
        <v>56785.982890223058</v>
      </c>
      <c r="I155" s="3">
        <f t="shared" si="32"/>
        <v>0.18894078501723366</v>
      </c>
      <c r="J155" s="2">
        <f t="shared" si="33"/>
        <v>3000</v>
      </c>
      <c r="K155" s="2">
        <f t="shared" si="34"/>
        <v>243763.117109777</v>
      </c>
      <c r="L155" s="3">
        <f t="shared" si="27"/>
        <v>0.81105921498276656</v>
      </c>
      <c r="N155" s="2">
        <f t="shared" si="23"/>
        <v>0</v>
      </c>
      <c r="O155" s="3">
        <f t="shared" si="24"/>
        <v>0</v>
      </c>
    </row>
    <row r="156" spans="1:15" x14ac:dyDescent="0.25">
      <c r="A156" s="1">
        <v>45124</v>
      </c>
      <c r="B156" t="s">
        <v>36</v>
      </c>
      <c r="C156" s="2">
        <v>750</v>
      </c>
      <c r="D156" s="2">
        <f t="shared" si="28"/>
        <v>93841.01999999996</v>
      </c>
      <c r="E156" s="2">
        <f t="shared" si="29"/>
        <v>210458.08000000002</v>
      </c>
      <c r="F156" s="2">
        <f t="shared" si="30"/>
        <v>304299.09999999998</v>
      </c>
      <c r="G156" s="2">
        <f t="shared" si="25"/>
        <v>301299.09999999998</v>
      </c>
      <c r="H156" s="2">
        <f t="shared" si="31"/>
        <v>56927.688478985983</v>
      </c>
      <c r="I156" s="3">
        <f t="shared" si="32"/>
        <v>0.18894078501723366</v>
      </c>
      <c r="J156" s="2">
        <f t="shared" si="33"/>
        <v>3000</v>
      </c>
      <c r="K156" s="2">
        <f t="shared" si="34"/>
        <v>244371.41152101406</v>
      </c>
      <c r="L156" s="3">
        <f t="shared" si="27"/>
        <v>0.81105921498276656</v>
      </c>
      <c r="N156" s="2">
        <f t="shared" si="23"/>
        <v>0</v>
      </c>
      <c r="O156" s="3">
        <f t="shared" si="24"/>
        <v>0</v>
      </c>
    </row>
    <row r="157" spans="1:15" x14ac:dyDescent="0.25">
      <c r="A157" s="1">
        <v>45138</v>
      </c>
      <c r="B157" t="s">
        <v>28</v>
      </c>
      <c r="C157" s="2">
        <v>67.56</v>
      </c>
      <c r="D157" s="2">
        <f t="shared" si="28"/>
        <v>93908.579999999958</v>
      </c>
      <c r="E157" s="2">
        <f t="shared" si="29"/>
        <v>210458.08000000002</v>
      </c>
      <c r="F157" s="2">
        <f t="shared" si="30"/>
        <v>304366.65999999997</v>
      </c>
      <c r="G157" s="2">
        <f t="shared" si="25"/>
        <v>301366.65999999997</v>
      </c>
      <c r="H157" s="2">
        <f t="shared" si="31"/>
        <v>56940.453318421743</v>
      </c>
      <c r="I157" s="3">
        <f t="shared" si="32"/>
        <v>0.18894078501723366</v>
      </c>
      <c r="J157" s="2">
        <f t="shared" si="33"/>
        <v>3000</v>
      </c>
      <c r="K157" s="2">
        <f t="shared" si="34"/>
        <v>244426.2066815783</v>
      </c>
      <c r="L157" s="3">
        <f t="shared" si="27"/>
        <v>0.81105921498276656</v>
      </c>
      <c r="N157" s="2">
        <f t="shared" si="23"/>
        <v>0</v>
      </c>
      <c r="O157" s="3">
        <f t="shared" si="24"/>
        <v>0</v>
      </c>
    </row>
    <row r="158" spans="1:15" x14ac:dyDescent="0.25">
      <c r="A158" s="1">
        <v>45145</v>
      </c>
      <c r="B158" t="s">
        <v>31</v>
      </c>
      <c r="C158" s="2">
        <v>-1500</v>
      </c>
      <c r="D158" s="2">
        <f t="shared" si="28"/>
        <v>92408.579999999958</v>
      </c>
      <c r="E158" s="2">
        <f t="shared" si="29"/>
        <v>210458.08000000002</v>
      </c>
      <c r="F158" s="2">
        <f t="shared" si="30"/>
        <v>302866.65999999997</v>
      </c>
      <c r="G158" s="2">
        <f>G157</f>
        <v>301366.65999999997</v>
      </c>
      <c r="H158" s="2">
        <f t="shared" si="31"/>
        <v>56940.453318421743</v>
      </c>
      <c r="I158" s="3">
        <f t="shared" si="32"/>
        <v>0.18894078501723366</v>
      </c>
      <c r="J158" s="2">
        <f>J157+C158</f>
        <v>1500</v>
      </c>
      <c r="K158" s="2">
        <f>K157</f>
        <v>244426.2066815783</v>
      </c>
      <c r="L158" s="3">
        <f t="shared" si="27"/>
        <v>0.81105921498276656</v>
      </c>
      <c r="N158" s="2">
        <f t="shared" si="23"/>
        <v>0</v>
      </c>
      <c r="O158" s="3">
        <f t="shared" si="24"/>
        <v>0</v>
      </c>
    </row>
    <row r="159" spans="1:15" x14ac:dyDescent="0.25">
      <c r="A159" s="1">
        <v>45152</v>
      </c>
      <c r="B159" t="s">
        <v>22</v>
      </c>
      <c r="C159" s="2">
        <v>250</v>
      </c>
      <c r="D159" s="2">
        <f t="shared" si="28"/>
        <v>92658.579999999958</v>
      </c>
      <c r="E159" s="2">
        <f t="shared" si="29"/>
        <v>210458.08000000002</v>
      </c>
      <c r="F159" s="2">
        <f t="shared" si="30"/>
        <v>303116.65999999997</v>
      </c>
      <c r="G159" s="2">
        <f t="shared" si="25"/>
        <v>301616.65999999997</v>
      </c>
      <c r="H159" s="2">
        <f t="shared" si="31"/>
        <v>56987.688514676054</v>
      </c>
      <c r="I159" s="3">
        <f t="shared" si="32"/>
        <v>0.18894078501723366</v>
      </c>
      <c r="J159" s="2">
        <f t="shared" si="33"/>
        <v>1500</v>
      </c>
      <c r="K159" s="2">
        <f t="shared" si="34"/>
        <v>244628.971485324</v>
      </c>
      <c r="L159" s="3">
        <f t="shared" si="27"/>
        <v>0.81105921498276656</v>
      </c>
      <c r="N159" s="2">
        <f t="shared" si="23"/>
        <v>0</v>
      </c>
      <c r="O159" s="3">
        <f t="shared" si="24"/>
        <v>0</v>
      </c>
    </row>
    <row r="160" spans="1:15" x14ac:dyDescent="0.25">
      <c r="A160" s="1">
        <v>45154</v>
      </c>
      <c r="B160" t="s">
        <v>36</v>
      </c>
      <c r="C160" s="2">
        <v>750</v>
      </c>
      <c r="D160" s="2">
        <f t="shared" si="28"/>
        <v>93408.579999999958</v>
      </c>
      <c r="E160" s="2">
        <f t="shared" si="29"/>
        <v>210458.08000000002</v>
      </c>
      <c r="F160" s="2">
        <f t="shared" si="30"/>
        <v>303866.65999999997</v>
      </c>
      <c r="G160" s="2">
        <f t="shared" si="25"/>
        <v>302366.65999999997</v>
      </c>
      <c r="H160" s="2">
        <f t="shared" si="31"/>
        <v>57129.394103438979</v>
      </c>
      <c r="I160" s="3">
        <f t="shared" si="32"/>
        <v>0.18894078501723366</v>
      </c>
      <c r="J160" s="2">
        <f t="shared" si="33"/>
        <v>1500</v>
      </c>
      <c r="K160" s="2">
        <f t="shared" si="34"/>
        <v>245237.26589656106</v>
      </c>
      <c r="L160" s="3">
        <f t="shared" si="27"/>
        <v>0.81105921498276656</v>
      </c>
      <c r="N160" s="2">
        <f t="shared" si="23"/>
        <v>0</v>
      </c>
      <c r="O160" s="3">
        <f t="shared" si="24"/>
        <v>0</v>
      </c>
    </row>
    <row r="161" spans="1:15" x14ac:dyDescent="0.25">
      <c r="A161" s="1">
        <v>45169</v>
      </c>
      <c r="B161" t="s">
        <v>28</v>
      </c>
      <c r="C161" s="2">
        <v>75.23</v>
      </c>
      <c r="D161" s="2">
        <f t="shared" si="28"/>
        <v>93483.809999999954</v>
      </c>
      <c r="E161" s="2">
        <f t="shared" si="29"/>
        <v>210458.08000000002</v>
      </c>
      <c r="F161" s="2">
        <f t="shared" si="30"/>
        <v>303941.88999999996</v>
      </c>
      <c r="G161" s="2">
        <f t="shared" si="25"/>
        <v>302441.88999999996</v>
      </c>
      <c r="H161" s="2">
        <f t="shared" si="31"/>
        <v>57143.608118695825</v>
      </c>
      <c r="I161" s="3">
        <f t="shared" si="32"/>
        <v>0.18894078501723366</v>
      </c>
      <c r="J161" s="2">
        <f t="shared" si="33"/>
        <v>1500</v>
      </c>
      <c r="K161" s="2">
        <f t="shared" si="34"/>
        <v>245298.2818813042</v>
      </c>
      <c r="L161" s="3">
        <f t="shared" si="27"/>
        <v>0.81105921498276656</v>
      </c>
      <c r="N161" s="2">
        <f t="shared" si="23"/>
        <v>0</v>
      </c>
      <c r="O161" s="3">
        <f t="shared" si="24"/>
        <v>0</v>
      </c>
    </row>
    <row r="162" spans="1:15" x14ac:dyDescent="0.25">
      <c r="A162" s="1">
        <v>45175</v>
      </c>
      <c r="B162" t="s">
        <v>31</v>
      </c>
      <c r="C162" s="2">
        <v>-1500</v>
      </c>
      <c r="D162" s="2">
        <f t="shared" ref="D162" si="45">D161+C162</f>
        <v>91983.809999999954</v>
      </c>
      <c r="E162" s="2">
        <f t="shared" ref="E162" si="46">E161</f>
        <v>210458.08000000002</v>
      </c>
      <c r="F162" s="2">
        <f t="shared" ref="F162" si="47">D162+E162</f>
        <v>302441.88999999996</v>
      </c>
      <c r="G162" s="2">
        <f>G161</f>
        <v>302441.88999999996</v>
      </c>
      <c r="H162" s="2">
        <f t="shared" si="31"/>
        <v>57143.608118695825</v>
      </c>
      <c r="I162" s="3">
        <f t="shared" ref="I162" si="48">H162/G162</f>
        <v>0.18894078501723366</v>
      </c>
      <c r="J162" s="2">
        <f>J161+C162</f>
        <v>0</v>
      </c>
      <c r="K162" s="2">
        <f>K161</f>
        <v>245298.2818813042</v>
      </c>
      <c r="L162" s="3">
        <f t="shared" ref="L162" si="49">K162/G162</f>
        <v>0.81105921498276656</v>
      </c>
      <c r="N162" s="2">
        <f t="shared" si="23"/>
        <v>0</v>
      </c>
      <c r="O162" s="3">
        <f t="shared" si="24"/>
        <v>0</v>
      </c>
    </row>
    <row r="163" spans="1:15" x14ac:dyDescent="0.25">
      <c r="A163" s="1">
        <v>45183</v>
      </c>
      <c r="B163" t="s">
        <v>22</v>
      </c>
      <c r="C163" s="2">
        <v>250</v>
      </c>
      <c r="D163" s="2">
        <f t="shared" si="28"/>
        <v>92233.809999999954</v>
      </c>
      <c r="E163" s="2">
        <f t="shared" si="29"/>
        <v>210458.08000000002</v>
      </c>
      <c r="F163" s="2">
        <f t="shared" si="30"/>
        <v>302691.88999999996</v>
      </c>
      <c r="G163" s="2">
        <f t="shared" si="25"/>
        <v>302691.88999999996</v>
      </c>
      <c r="H163" s="2">
        <f t="shared" si="31"/>
        <v>57190.843314950129</v>
      </c>
      <c r="I163" s="3">
        <f t="shared" si="32"/>
        <v>0.18894078501723366</v>
      </c>
      <c r="J163" s="2">
        <f t="shared" si="33"/>
        <v>0</v>
      </c>
      <c r="K163" s="2">
        <f t="shared" si="34"/>
        <v>245501.04668504989</v>
      </c>
      <c r="L163" s="3">
        <f t="shared" si="27"/>
        <v>0.81105921498276656</v>
      </c>
      <c r="N163" s="2">
        <f t="shared" si="23"/>
        <v>0</v>
      </c>
      <c r="O163" s="3">
        <f t="shared" si="24"/>
        <v>0</v>
      </c>
    </row>
    <row r="164" spans="1:15" x14ac:dyDescent="0.25">
      <c r="A164" s="1">
        <v>45187</v>
      </c>
      <c r="B164" t="s">
        <v>36</v>
      </c>
      <c r="C164" s="2">
        <v>750</v>
      </c>
      <c r="D164" s="2">
        <f t="shared" si="28"/>
        <v>92983.809999999954</v>
      </c>
      <c r="E164" s="2">
        <f t="shared" si="29"/>
        <v>210458.08000000002</v>
      </c>
      <c r="F164" s="2">
        <f t="shared" si="30"/>
        <v>303441.88999999996</v>
      </c>
      <c r="G164" s="2">
        <f t="shared" si="25"/>
        <v>303441.88999999996</v>
      </c>
      <c r="H164" s="2">
        <f t="shared" si="31"/>
        <v>57332.548903713054</v>
      </c>
      <c r="I164" s="3">
        <f t="shared" si="32"/>
        <v>0.18894078501723366</v>
      </c>
      <c r="J164" s="2">
        <f t="shared" si="33"/>
        <v>0</v>
      </c>
      <c r="K164" s="2">
        <f t="shared" si="34"/>
        <v>246109.34109628695</v>
      </c>
      <c r="L164" s="3">
        <f t="shared" si="27"/>
        <v>0.81105921498276656</v>
      </c>
      <c r="N164" s="2">
        <f t="shared" si="23"/>
        <v>0</v>
      </c>
      <c r="O164" s="3">
        <f t="shared" si="24"/>
        <v>0</v>
      </c>
    </row>
    <row r="165" spans="1:15" x14ac:dyDescent="0.25">
      <c r="A165" s="1">
        <v>45195</v>
      </c>
      <c r="B165" s="5" t="s">
        <v>38</v>
      </c>
      <c r="C165" s="2">
        <v>0</v>
      </c>
      <c r="D165" s="2">
        <f t="shared" si="28"/>
        <v>92983.809999999954</v>
      </c>
      <c r="E165" s="2">
        <f t="shared" si="29"/>
        <v>210458.08000000002</v>
      </c>
      <c r="F165" s="2">
        <f t="shared" si="30"/>
        <v>303441.88999999996</v>
      </c>
      <c r="G165" s="2">
        <f t="shared" si="25"/>
        <v>288441.88999999996</v>
      </c>
      <c r="H165" s="2">
        <f>H164+45000</f>
        <v>102332.54890371306</v>
      </c>
      <c r="I165" s="3">
        <f t="shared" si="32"/>
        <v>0.35477700171675158</v>
      </c>
      <c r="J165" s="2">
        <v>15000</v>
      </c>
      <c r="K165" s="2">
        <f>K164-60000</f>
        <v>186109.34109628695</v>
      </c>
      <c r="L165" s="3">
        <f t="shared" si="27"/>
        <v>0.64522299828324858</v>
      </c>
      <c r="N165" s="2">
        <f t="shared" si="23"/>
        <v>0</v>
      </c>
      <c r="O165" s="3">
        <f t="shared" si="24"/>
        <v>0</v>
      </c>
    </row>
    <row r="166" spans="1:15" x14ac:dyDescent="0.25">
      <c r="A166" s="1">
        <v>45195</v>
      </c>
      <c r="B166" t="s">
        <v>31</v>
      </c>
      <c r="C166" s="2">
        <v>-6000</v>
      </c>
      <c r="D166" s="2">
        <f t="shared" si="28"/>
        <v>86983.809999999954</v>
      </c>
      <c r="E166" s="2">
        <f t="shared" si="29"/>
        <v>210458.08000000002</v>
      </c>
      <c r="F166" s="2">
        <f t="shared" si="30"/>
        <v>297441.88999999996</v>
      </c>
      <c r="G166" s="2">
        <f>G165</f>
        <v>288441.88999999996</v>
      </c>
      <c r="H166" s="2">
        <f t="shared" si="31"/>
        <v>102332.54890371306</v>
      </c>
      <c r="I166" s="3">
        <f t="shared" si="32"/>
        <v>0.35477700171675158</v>
      </c>
      <c r="J166" s="2">
        <f>J165+C166</f>
        <v>9000</v>
      </c>
      <c r="K166" s="2">
        <f>K165</f>
        <v>186109.34109628695</v>
      </c>
      <c r="L166" s="3">
        <f t="shared" si="27"/>
        <v>0.64522299828324858</v>
      </c>
      <c r="N166" s="2">
        <f t="shared" si="23"/>
        <v>0</v>
      </c>
      <c r="O166" s="3">
        <f t="shared" si="24"/>
        <v>0</v>
      </c>
    </row>
    <row r="167" spans="1:15" x14ac:dyDescent="0.25">
      <c r="A167" s="1">
        <v>45198</v>
      </c>
      <c r="B167" t="s">
        <v>26</v>
      </c>
      <c r="C167" s="2">
        <v>-267</v>
      </c>
      <c r="D167" s="2">
        <f t="shared" si="28"/>
        <v>86716.809999999954</v>
      </c>
      <c r="E167" s="2">
        <f t="shared" si="29"/>
        <v>210458.08000000002</v>
      </c>
      <c r="F167" s="2">
        <f t="shared" si="30"/>
        <v>297174.88999999996</v>
      </c>
      <c r="G167" s="2">
        <f t="shared" si="25"/>
        <v>288174.88999999996</v>
      </c>
      <c r="H167" s="2">
        <f t="shared" si="31"/>
        <v>102237.82344425468</v>
      </c>
      <c r="I167" s="3">
        <f t="shared" si="32"/>
        <v>0.35477700171675158</v>
      </c>
      <c r="J167" s="2">
        <f t="shared" si="33"/>
        <v>9000</v>
      </c>
      <c r="K167" s="2">
        <f t="shared" si="34"/>
        <v>185937.06655574532</v>
      </c>
      <c r="L167" s="3">
        <f t="shared" si="27"/>
        <v>0.64522299828324858</v>
      </c>
      <c r="N167" s="2">
        <f t="shared" si="23"/>
        <v>0</v>
      </c>
      <c r="O167" s="3">
        <f t="shared" si="24"/>
        <v>0</v>
      </c>
    </row>
    <row r="168" spans="1:15" x14ac:dyDescent="0.25">
      <c r="A168" s="1">
        <v>45198</v>
      </c>
      <c r="B168" t="s">
        <v>28</v>
      </c>
      <c r="C168" s="2">
        <v>75.36</v>
      </c>
      <c r="D168" s="2">
        <f t="shared" si="28"/>
        <v>86792.169999999955</v>
      </c>
      <c r="E168" s="2">
        <f t="shared" si="29"/>
        <v>210458.08000000002</v>
      </c>
      <c r="F168" s="2">
        <f t="shared" si="30"/>
        <v>297250.25</v>
      </c>
      <c r="G168" s="2">
        <f t="shared" si="25"/>
        <v>288250.25</v>
      </c>
      <c r="H168" s="2">
        <f t="shared" si="31"/>
        <v>102264.55943910408</v>
      </c>
      <c r="I168" s="3">
        <f t="shared" si="32"/>
        <v>0.35477700171675158</v>
      </c>
      <c r="J168" s="2">
        <f t="shared" si="33"/>
        <v>9000</v>
      </c>
      <c r="K168" s="2">
        <f t="shared" si="34"/>
        <v>185985.69056089598</v>
      </c>
      <c r="L168" s="3">
        <f t="shared" si="27"/>
        <v>0.64522299828324858</v>
      </c>
      <c r="N168" s="2">
        <f t="shared" si="23"/>
        <v>0</v>
      </c>
      <c r="O168" s="3">
        <f t="shared" si="24"/>
        <v>0</v>
      </c>
    </row>
    <row r="169" spans="1:15" x14ac:dyDescent="0.25">
      <c r="A169" s="1">
        <v>45205</v>
      </c>
      <c r="B169" t="s">
        <v>31</v>
      </c>
      <c r="C169" s="2">
        <v>-1500</v>
      </c>
      <c r="D169" s="2">
        <f t="shared" si="28"/>
        <v>85292.169999999955</v>
      </c>
      <c r="E169" s="2">
        <f t="shared" si="29"/>
        <v>210458.08000000002</v>
      </c>
      <c r="F169" s="2">
        <f t="shared" si="30"/>
        <v>295750.25</v>
      </c>
      <c r="G169" s="2">
        <f>G168</f>
        <v>288250.25</v>
      </c>
      <c r="H169" s="2">
        <f t="shared" si="31"/>
        <v>102264.55943910408</v>
      </c>
      <c r="I169" s="3">
        <f t="shared" si="32"/>
        <v>0.35477700171675158</v>
      </c>
      <c r="J169" s="2">
        <f>J168+C169</f>
        <v>7500</v>
      </c>
      <c r="K169" s="2">
        <f>K168</f>
        <v>185985.69056089598</v>
      </c>
      <c r="L169" s="3">
        <f t="shared" si="27"/>
        <v>0.64522299828324858</v>
      </c>
      <c r="N169" s="2">
        <f t="shared" si="23"/>
        <v>0</v>
      </c>
      <c r="O169" s="3">
        <f t="shared" si="24"/>
        <v>0</v>
      </c>
    </row>
    <row r="170" spans="1:15" x14ac:dyDescent="0.25">
      <c r="A170" s="1">
        <v>45215</v>
      </c>
      <c r="B170" t="s">
        <v>22</v>
      </c>
      <c r="C170" s="2">
        <v>250</v>
      </c>
      <c r="D170" s="2">
        <f t="shared" si="28"/>
        <v>85542.169999999955</v>
      </c>
      <c r="E170" s="2">
        <f t="shared" si="29"/>
        <v>210458.08000000002</v>
      </c>
      <c r="F170" s="2">
        <f t="shared" si="30"/>
        <v>296000.25</v>
      </c>
      <c r="G170" s="2">
        <f t="shared" si="25"/>
        <v>288500.25</v>
      </c>
      <c r="H170" s="2">
        <f t="shared" si="31"/>
        <v>102353.25368953326</v>
      </c>
      <c r="I170" s="3">
        <f t="shared" si="32"/>
        <v>0.35477700171675158</v>
      </c>
      <c r="J170" s="2">
        <f t="shared" si="33"/>
        <v>7500</v>
      </c>
      <c r="K170" s="2">
        <f t="shared" si="34"/>
        <v>186146.99631046678</v>
      </c>
      <c r="L170" s="3">
        <f t="shared" si="27"/>
        <v>0.64522299828324858</v>
      </c>
      <c r="N170" s="2">
        <f t="shared" si="23"/>
        <v>0</v>
      </c>
      <c r="O170" s="3">
        <f t="shared" si="24"/>
        <v>0</v>
      </c>
    </row>
    <row r="171" spans="1:15" x14ac:dyDescent="0.25">
      <c r="A171" s="1">
        <v>45215</v>
      </c>
      <c r="B171" t="s">
        <v>36</v>
      </c>
      <c r="C171" s="2">
        <v>750</v>
      </c>
      <c r="D171" s="2">
        <f t="shared" si="28"/>
        <v>86292.169999999955</v>
      </c>
      <c r="E171" s="2">
        <f t="shared" si="29"/>
        <v>210458.08000000002</v>
      </c>
      <c r="F171" s="2">
        <f t="shared" si="30"/>
        <v>296750.25</v>
      </c>
      <c r="G171" s="2">
        <f t="shared" si="25"/>
        <v>289250.25</v>
      </c>
      <c r="H171" s="2">
        <f t="shared" si="31"/>
        <v>102619.33644082083</v>
      </c>
      <c r="I171" s="3">
        <f t="shared" si="32"/>
        <v>0.35477700171675158</v>
      </c>
      <c r="J171" s="2">
        <f t="shared" si="33"/>
        <v>7500</v>
      </c>
      <c r="K171" s="2">
        <f t="shared" si="34"/>
        <v>186630.91355917923</v>
      </c>
      <c r="L171" s="3">
        <f t="shared" si="27"/>
        <v>0.64522299828324858</v>
      </c>
      <c r="N171" s="2">
        <f t="shared" si="23"/>
        <v>0</v>
      </c>
      <c r="O171" s="3">
        <f t="shared" si="24"/>
        <v>0</v>
      </c>
    </row>
    <row r="172" spans="1:15" x14ac:dyDescent="0.25">
      <c r="A172" s="1">
        <v>45230</v>
      </c>
      <c r="B172" t="s">
        <v>28</v>
      </c>
      <c r="C172" s="2">
        <v>73.09</v>
      </c>
      <c r="D172" s="2">
        <f t="shared" si="28"/>
        <v>86365.259999999951</v>
      </c>
      <c r="E172" s="2">
        <f t="shared" si="29"/>
        <v>210458.08000000002</v>
      </c>
      <c r="F172" s="2">
        <f t="shared" si="30"/>
        <v>296823.33999999997</v>
      </c>
      <c r="G172" s="2">
        <f t="shared" si="25"/>
        <v>289323.33999999997</v>
      </c>
      <c r="H172" s="2">
        <f t="shared" si="31"/>
        <v>102645.26709187629</v>
      </c>
      <c r="I172" s="3">
        <f t="shared" si="32"/>
        <v>0.35477700171675158</v>
      </c>
      <c r="J172" s="2">
        <f t="shared" si="33"/>
        <v>7500</v>
      </c>
      <c r="K172" s="2">
        <f t="shared" si="34"/>
        <v>186678.07290812372</v>
      </c>
      <c r="L172" s="3">
        <f t="shared" si="27"/>
        <v>0.64522299828324858</v>
      </c>
      <c r="N172" s="2">
        <f t="shared" ref="N172:N235" si="50">F172-(H172+J172+K172)</f>
        <v>0</v>
      </c>
      <c r="O172" s="3">
        <f t="shared" ref="O172:O235" si="51">100%-(I172+L172)</f>
        <v>0</v>
      </c>
    </row>
    <row r="173" spans="1:15" x14ac:dyDescent="0.25">
      <c r="A173" s="1">
        <v>45236</v>
      </c>
      <c r="B173" t="s">
        <v>31</v>
      </c>
      <c r="C173" s="2">
        <v>-1500</v>
      </c>
      <c r="D173" s="2">
        <f t="shared" ref="D173" si="52">D172+C173</f>
        <v>84865.259999999951</v>
      </c>
      <c r="E173" s="2">
        <f t="shared" ref="E173" si="53">E172</f>
        <v>210458.08000000002</v>
      </c>
      <c r="F173" s="2">
        <f t="shared" ref="F173" si="54">D173+E173</f>
        <v>295323.33999999997</v>
      </c>
      <c r="G173" s="2">
        <f>G172</f>
        <v>289323.33999999997</v>
      </c>
      <c r="H173" s="2">
        <f t="shared" si="31"/>
        <v>102645.26709187629</v>
      </c>
      <c r="I173" s="3">
        <f t="shared" ref="I173" si="55">H173/G173</f>
        <v>0.35477700171675158</v>
      </c>
      <c r="J173" s="2">
        <f>J172+C173</f>
        <v>6000</v>
      </c>
      <c r="K173" s="2">
        <f>K172</f>
        <v>186678.07290812372</v>
      </c>
      <c r="L173" s="3">
        <f t="shared" ref="L173" si="56">K173/G173</f>
        <v>0.64522299828324858</v>
      </c>
      <c r="N173" s="2">
        <f t="shared" si="50"/>
        <v>0</v>
      </c>
      <c r="O173" s="3">
        <f t="shared" si="51"/>
        <v>0</v>
      </c>
    </row>
    <row r="174" spans="1:15" x14ac:dyDescent="0.25">
      <c r="A174" s="1">
        <v>45244</v>
      </c>
      <c r="B174" t="s">
        <v>22</v>
      </c>
      <c r="C174" s="2">
        <v>250</v>
      </c>
      <c r="D174" s="2">
        <f t="shared" si="28"/>
        <v>85115.259999999951</v>
      </c>
      <c r="E174" s="2">
        <f t="shared" si="29"/>
        <v>210458.08000000002</v>
      </c>
      <c r="F174" s="2">
        <f t="shared" si="30"/>
        <v>295573.33999999997</v>
      </c>
      <c r="G174" s="2">
        <f t="shared" si="25"/>
        <v>289573.33999999997</v>
      </c>
      <c r="H174" s="2">
        <f t="shared" si="31"/>
        <v>102733.96134230548</v>
      </c>
      <c r="I174" s="3">
        <f t="shared" si="32"/>
        <v>0.35477700171675158</v>
      </c>
      <c r="J174" s="2">
        <f t="shared" si="33"/>
        <v>6000</v>
      </c>
      <c r="K174" s="2">
        <f t="shared" si="34"/>
        <v>186839.37865769453</v>
      </c>
      <c r="L174" s="3">
        <f t="shared" si="27"/>
        <v>0.64522299828324858</v>
      </c>
      <c r="N174" s="2">
        <f t="shared" si="50"/>
        <v>0</v>
      </c>
      <c r="O174" s="3">
        <f t="shared" si="51"/>
        <v>0</v>
      </c>
    </row>
    <row r="175" spans="1:15" x14ac:dyDescent="0.25">
      <c r="A175" s="1">
        <v>45246</v>
      </c>
      <c r="B175" t="s">
        <v>36</v>
      </c>
      <c r="C175" s="2">
        <v>750</v>
      </c>
      <c r="D175" s="2">
        <f t="shared" si="28"/>
        <v>85865.259999999951</v>
      </c>
      <c r="E175" s="2">
        <f t="shared" si="29"/>
        <v>210458.08000000002</v>
      </c>
      <c r="F175" s="2">
        <f t="shared" si="30"/>
        <v>296323.33999999997</v>
      </c>
      <c r="G175" s="2">
        <f t="shared" si="25"/>
        <v>290323.33999999997</v>
      </c>
      <c r="H175" s="2">
        <f t="shared" si="31"/>
        <v>103000.04409359304</v>
      </c>
      <c r="I175" s="3">
        <f t="shared" si="32"/>
        <v>0.35477700171675158</v>
      </c>
      <c r="J175" s="2">
        <f t="shared" si="33"/>
        <v>6000</v>
      </c>
      <c r="K175" s="2">
        <f t="shared" si="34"/>
        <v>187323.29590640697</v>
      </c>
      <c r="L175" s="3">
        <f t="shared" si="27"/>
        <v>0.64522299828324858</v>
      </c>
      <c r="N175" s="2">
        <f t="shared" si="50"/>
        <v>0</v>
      </c>
      <c r="O175" s="3">
        <f t="shared" si="51"/>
        <v>0</v>
      </c>
    </row>
    <row r="176" spans="1:15" x14ac:dyDescent="0.25">
      <c r="A176" s="1">
        <v>45260</v>
      </c>
      <c r="B176" t="s">
        <v>28</v>
      </c>
      <c r="C176" s="2">
        <v>70.38</v>
      </c>
      <c r="D176" s="2">
        <f t="shared" si="28"/>
        <v>85935.639999999956</v>
      </c>
      <c r="E176" s="2">
        <f t="shared" si="29"/>
        <v>210458.08000000002</v>
      </c>
      <c r="F176" s="2">
        <f t="shared" si="30"/>
        <v>296393.71999999997</v>
      </c>
      <c r="G176" s="2">
        <f t="shared" si="25"/>
        <v>290393.71999999997</v>
      </c>
      <c r="H176" s="2">
        <f t="shared" si="31"/>
        <v>103025.01329897386</v>
      </c>
      <c r="I176" s="3">
        <f t="shared" si="32"/>
        <v>0.35477700171675158</v>
      </c>
      <c r="J176" s="2">
        <f t="shared" si="33"/>
        <v>6000</v>
      </c>
      <c r="K176" s="2">
        <f t="shared" si="34"/>
        <v>187368.70670102615</v>
      </c>
      <c r="L176" s="3">
        <f t="shared" si="27"/>
        <v>0.64522299828324858</v>
      </c>
      <c r="N176" s="2">
        <f t="shared" si="50"/>
        <v>0</v>
      </c>
      <c r="O176" s="3">
        <f t="shared" si="51"/>
        <v>0</v>
      </c>
    </row>
    <row r="177" spans="1:15" x14ac:dyDescent="0.25">
      <c r="A177" s="1">
        <v>45266</v>
      </c>
      <c r="B177" t="s">
        <v>31</v>
      </c>
      <c r="C177" s="2">
        <v>-1500</v>
      </c>
      <c r="D177" s="2">
        <f t="shared" ref="D177" si="57">D176+C177</f>
        <v>84435.639999999956</v>
      </c>
      <c r="E177" s="2">
        <f t="shared" ref="E177" si="58">E176</f>
        <v>210458.08000000002</v>
      </c>
      <c r="F177" s="2">
        <f t="shared" ref="F177" si="59">D177+E177</f>
        <v>294893.71999999997</v>
      </c>
      <c r="G177" s="2">
        <f>G176</f>
        <v>290393.71999999997</v>
      </c>
      <c r="H177" s="2">
        <f t="shared" si="31"/>
        <v>103025.01329897386</v>
      </c>
      <c r="I177" s="3">
        <f t="shared" ref="I177" si="60">H177/G177</f>
        <v>0.35477700171675158</v>
      </c>
      <c r="J177" s="2">
        <f>J176+C177</f>
        <v>4500</v>
      </c>
      <c r="K177" s="2">
        <f>K176</f>
        <v>187368.70670102615</v>
      </c>
      <c r="L177" s="3">
        <f t="shared" ref="L177" si="61">K177/G177</f>
        <v>0.64522299828324858</v>
      </c>
      <c r="N177" s="2">
        <f t="shared" si="50"/>
        <v>0</v>
      </c>
      <c r="O177" s="3">
        <f t="shared" si="51"/>
        <v>0</v>
      </c>
    </row>
    <row r="178" spans="1:15" x14ac:dyDescent="0.25">
      <c r="A178" s="1">
        <v>45278</v>
      </c>
      <c r="B178" t="s">
        <v>36</v>
      </c>
      <c r="C178" s="2">
        <v>750</v>
      </c>
      <c r="D178" s="2">
        <f t="shared" si="28"/>
        <v>85185.639999999956</v>
      </c>
      <c r="E178" s="2">
        <f t="shared" si="29"/>
        <v>210458.08000000002</v>
      </c>
      <c r="F178" s="2">
        <f t="shared" si="30"/>
        <v>295643.71999999997</v>
      </c>
      <c r="G178" s="2">
        <f t="shared" si="25"/>
        <v>291143.71999999997</v>
      </c>
      <c r="H178" s="2">
        <f t="shared" si="31"/>
        <v>103291.09605026143</v>
      </c>
      <c r="I178" s="3">
        <f t="shared" si="32"/>
        <v>0.35477700171675158</v>
      </c>
      <c r="J178" s="2">
        <f t="shared" si="33"/>
        <v>4500</v>
      </c>
      <c r="K178" s="2">
        <f t="shared" si="34"/>
        <v>187852.6239497386</v>
      </c>
      <c r="L178" s="3">
        <f t="shared" si="27"/>
        <v>0.64522299828324858</v>
      </c>
      <c r="N178" s="2">
        <f t="shared" si="50"/>
        <v>0</v>
      </c>
      <c r="O178" s="3">
        <f t="shared" si="51"/>
        <v>0</v>
      </c>
    </row>
    <row r="179" spans="1:15" x14ac:dyDescent="0.25">
      <c r="A179" s="1">
        <v>45289</v>
      </c>
      <c r="B179" t="s">
        <v>26</v>
      </c>
      <c r="C179" s="2">
        <v>-267</v>
      </c>
      <c r="D179" s="2">
        <f t="shared" si="28"/>
        <v>84918.639999999956</v>
      </c>
      <c r="E179" s="2">
        <f t="shared" si="29"/>
        <v>210458.08000000002</v>
      </c>
      <c r="F179" s="2">
        <f t="shared" si="30"/>
        <v>295376.71999999997</v>
      </c>
      <c r="G179" s="2">
        <f t="shared" ref="G179:G242" si="62">F179-J179</f>
        <v>290876.71999999997</v>
      </c>
      <c r="H179" s="2">
        <f t="shared" si="31"/>
        <v>103196.37059080305</v>
      </c>
      <c r="I179" s="3">
        <f t="shared" si="32"/>
        <v>0.35477700171675158</v>
      </c>
      <c r="J179" s="2">
        <f t="shared" si="33"/>
        <v>4500</v>
      </c>
      <c r="K179" s="2">
        <f t="shared" si="34"/>
        <v>187680.34940919696</v>
      </c>
      <c r="L179" s="3">
        <f t="shared" si="27"/>
        <v>0.64522299828324858</v>
      </c>
      <c r="N179" s="2">
        <f t="shared" si="50"/>
        <v>0</v>
      </c>
      <c r="O179" s="3">
        <f t="shared" si="51"/>
        <v>0</v>
      </c>
    </row>
    <row r="180" spans="1:15" x14ac:dyDescent="0.25">
      <c r="A180" s="1">
        <v>45289</v>
      </c>
      <c r="B180" t="s">
        <v>28</v>
      </c>
      <c r="C180" s="2">
        <v>72.180000000000007</v>
      </c>
      <c r="D180" s="2">
        <f t="shared" si="28"/>
        <v>84990.819999999949</v>
      </c>
      <c r="E180" s="2">
        <f t="shared" si="29"/>
        <v>210458.08000000002</v>
      </c>
      <c r="F180" s="2">
        <f t="shared" si="30"/>
        <v>295448.89999999997</v>
      </c>
      <c r="G180" s="2">
        <f t="shared" si="62"/>
        <v>290948.89999999997</v>
      </c>
      <c r="H180" s="2">
        <f t="shared" si="31"/>
        <v>103221.97839478697</v>
      </c>
      <c r="I180" s="3">
        <f t="shared" si="32"/>
        <v>0.35477700171675158</v>
      </c>
      <c r="J180" s="2">
        <f t="shared" si="33"/>
        <v>4500</v>
      </c>
      <c r="K180" s="2">
        <f t="shared" si="34"/>
        <v>187726.92160521305</v>
      </c>
      <c r="L180" s="3">
        <f t="shared" ref="L180:L243" si="63">K180/G180</f>
        <v>0.64522299828324858</v>
      </c>
      <c r="N180" s="2">
        <f t="shared" si="50"/>
        <v>0</v>
      </c>
      <c r="O180" s="3">
        <f t="shared" si="51"/>
        <v>0</v>
      </c>
    </row>
    <row r="181" spans="1:15" x14ac:dyDescent="0.25">
      <c r="A181" s="1">
        <v>45299</v>
      </c>
      <c r="B181" t="s">
        <v>31</v>
      </c>
      <c r="C181" s="2">
        <v>-1500</v>
      </c>
      <c r="D181" s="2">
        <f t="shared" ref="D181" si="64">D180+C181</f>
        <v>83490.819999999949</v>
      </c>
      <c r="E181" s="2">
        <f t="shared" ref="E181" si="65">E180</f>
        <v>210458.08000000002</v>
      </c>
      <c r="F181" s="2">
        <f t="shared" ref="F181" si="66">D181+E181</f>
        <v>293948.89999999997</v>
      </c>
      <c r="G181" s="2">
        <f>G180</f>
        <v>290948.89999999997</v>
      </c>
      <c r="H181" s="2">
        <f t="shared" si="31"/>
        <v>103221.97839478697</v>
      </c>
      <c r="I181" s="3">
        <f t="shared" ref="I181" si="67">H181/G181</f>
        <v>0.35477700171675158</v>
      </c>
      <c r="J181" s="2">
        <f>J180+C181</f>
        <v>3000</v>
      </c>
      <c r="K181" s="2">
        <f>K180</f>
        <v>187726.92160521305</v>
      </c>
      <c r="L181" s="3">
        <f t="shared" si="63"/>
        <v>0.64522299828324858</v>
      </c>
      <c r="N181" s="2">
        <f t="shared" si="50"/>
        <v>0</v>
      </c>
      <c r="O181" s="3">
        <f t="shared" si="51"/>
        <v>0</v>
      </c>
    </row>
    <row r="182" spans="1:15" x14ac:dyDescent="0.25">
      <c r="A182" s="1">
        <v>45306</v>
      </c>
      <c r="B182" t="s">
        <v>22</v>
      </c>
      <c r="C182" s="2">
        <v>250</v>
      </c>
      <c r="D182" s="2">
        <f t="shared" ref="D181:D244" si="68">D181+C182</f>
        <v>83740.819999999949</v>
      </c>
      <c r="E182" s="2">
        <f t="shared" ref="E181:E244" si="69">E181</f>
        <v>210458.08000000002</v>
      </c>
      <c r="F182" s="2">
        <f t="shared" ref="F181:F244" si="70">D182+E182</f>
        <v>294198.89999999997</v>
      </c>
      <c r="G182" s="2">
        <f t="shared" si="62"/>
        <v>291198.89999999997</v>
      </c>
      <c r="H182" s="2">
        <f t="shared" ref="H181:H244" si="71">G182*I181</f>
        <v>103310.67264521617</v>
      </c>
      <c r="I182" s="3">
        <f t="shared" ref="I181:I244" si="72">H182/G182</f>
        <v>0.35477700171675158</v>
      </c>
      <c r="J182" s="2">
        <f t="shared" ref="J181:J244" si="73">J181</f>
        <v>3000</v>
      </c>
      <c r="K182" s="2">
        <f t="shared" ref="K181:K244" si="74">G182*L181</f>
        <v>187888.22735478386</v>
      </c>
      <c r="L182" s="3">
        <f t="shared" si="63"/>
        <v>0.64522299828324858</v>
      </c>
      <c r="N182" s="2">
        <f t="shared" si="50"/>
        <v>0</v>
      </c>
      <c r="O182" s="3">
        <f t="shared" si="51"/>
        <v>0</v>
      </c>
    </row>
    <row r="183" spans="1:15" x14ac:dyDescent="0.25">
      <c r="A183" s="1">
        <v>45307</v>
      </c>
      <c r="B183" t="s">
        <v>36</v>
      </c>
      <c r="C183" s="2">
        <v>750</v>
      </c>
      <c r="D183" s="2">
        <f t="shared" si="68"/>
        <v>84490.819999999949</v>
      </c>
      <c r="E183" s="2">
        <f t="shared" si="69"/>
        <v>210458.08000000002</v>
      </c>
      <c r="F183" s="2">
        <f t="shared" si="70"/>
        <v>294948.89999999997</v>
      </c>
      <c r="G183" s="2">
        <f t="shared" si="62"/>
        <v>291948.89999999997</v>
      </c>
      <c r="H183" s="2">
        <f t="shared" si="71"/>
        <v>103576.75539650372</v>
      </c>
      <c r="I183" s="3">
        <f t="shared" si="72"/>
        <v>0.35477700171675158</v>
      </c>
      <c r="J183" s="2">
        <f t="shared" si="73"/>
        <v>3000</v>
      </c>
      <c r="K183" s="2">
        <f t="shared" si="74"/>
        <v>188372.1446034963</v>
      </c>
      <c r="L183" s="3">
        <f t="shared" si="63"/>
        <v>0.64522299828324858</v>
      </c>
      <c r="N183" s="2">
        <f t="shared" si="50"/>
        <v>0</v>
      </c>
      <c r="O183" s="3">
        <f t="shared" si="51"/>
        <v>0</v>
      </c>
    </row>
    <row r="184" spans="1:15" x14ac:dyDescent="0.25">
      <c r="A184" s="1">
        <v>45322</v>
      </c>
      <c r="B184" t="s">
        <v>28</v>
      </c>
      <c r="C184" s="2">
        <v>71.64</v>
      </c>
      <c r="D184" s="2">
        <f t="shared" si="68"/>
        <v>84562.459999999948</v>
      </c>
      <c r="E184" s="2">
        <f t="shared" si="69"/>
        <v>210458.08000000002</v>
      </c>
      <c r="F184" s="2">
        <f t="shared" si="70"/>
        <v>295020.53999999998</v>
      </c>
      <c r="G184" s="2">
        <f t="shared" si="62"/>
        <v>292020.53999999998</v>
      </c>
      <c r="H184" s="2">
        <f t="shared" si="71"/>
        <v>103602.17162090672</v>
      </c>
      <c r="I184" s="3">
        <f t="shared" si="72"/>
        <v>0.35477700171675158</v>
      </c>
      <c r="J184" s="2">
        <f t="shared" si="73"/>
        <v>3000</v>
      </c>
      <c r="K184" s="2">
        <f t="shared" si="74"/>
        <v>188418.3683790933</v>
      </c>
      <c r="L184" s="3">
        <f t="shared" si="63"/>
        <v>0.64522299828324858</v>
      </c>
      <c r="N184" s="2">
        <f t="shared" si="50"/>
        <v>0</v>
      </c>
      <c r="O184" s="3">
        <f t="shared" si="51"/>
        <v>0</v>
      </c>
    </row>
    <row r="185" spans="1:15" x14ac:dyDescent="0.25">
      <c r="A185" s="1">
        <v>45328</v>
      </c>
      <c r="B185" t="s">
        <v>31</v>
      </c>
      <c r="C185" s="2">
        <v>-1500</v>
      </c>
      <c r="D185" s="2">
        <f t="shared" si="68"/>
        <v>83062.459999999948</v>
      </c>
      <c r="E185" s="2">
        <f t="shared" si="69"/>
        <v>210458.08000000002</v>
      </c>
      <c r="F185" s="2">
        <f t="shared" si="70"/>
        <v>293520.53999999998</v>
      </c>
      <c r="G185" s="2">
        <f>G184</f>
        <v>292020.53999999998</v>
      </c>
      <c r="H185" s="2">
        <f t="shared" si="71"/>
        <v>103602.17162090672</v>
      </c>
      <c r="I185" s="3">
        <f t="shared" si="72"/>
        <v>0.35477700171675158</v>
      </c>
      <c r="J185" s="2">
        <f>J184+C185</f>
        <v>1500</v>
      </c>
      <c r="K185" s="2">
        <f>K184</f>
        <v>188418.3683790933</v>
      </c>
      <c r="L185" s="3">
        <f t="shared" si="63"/>
        <v>0.64522299828324858</v>
      </c>
      <c r="N185" s="2">
        <f t="shared" si="50"/>
        <v>0</v>
      </c>
      <c r="O185" s="3">
        <f t="shared" si="51"/>
        <v>0</v>
      </c>
    </row>
    <row r="186" spans="1:15" x14ac:dyDescent="0.25">
      <c r="A186" s="1">
        <v>45336</v>
      </c>
      <c r="B186" t="s">
        <v>22</v>
      </c>
      <c r="C186" s="2">
        <v>250</v>
      </c>
      <c r="D186" s="2">
        <f t="shared" si="68"/>
        <v>83312.459999999948</v>
      </c>
      <c r="E186" s="2">
        <f t="shared" si="69"/>
        <v>210458.08000000002</v>
      </c>
      <c r="F186" s="2">
        <f t="shared" si="70"/>
        <v>293770.53999999998</v>
      </c>
      <c r="G186" s="2">
        <f t="shared" si="62"/>
        <v>292270.53999999998</v>
      </c>
      <c r="H186" s="2">
        <f t="shared" si="71"/>
        <v>103690.8658713359</v>
      </c>
      <c r="I186" s="3">
        <f t="shared" si="72"/>
        <v>0.35477700171675158</v>
      </c>
      <c r="J186" s="2">
        <f t="shared" si="73"/>
        <v>1500</v>
      </c>
      <c r="K186" s="2">
        <f t="shared" si="74"/>
        <v>188579.67412866413</v>
      </c>
      <c r="L186" s="3">
        <f t="shared" si="63"/>
        <v>0.64522299828324858</v>
      </c>
      <c r="N186" s="2">
        <f t="shared" si="50"/>
        <v>0</v>
      </c>
      <c r="O186" s="3">
        <f t="shared" si="51"/>
        <v>0</v>
      </c>
    </row>
    <row r="187" spans="1:15" x14ac:dyDescent="0.25">
      <c r="A187" s="1">
        <v>45338</v>
      </c>
      <c r="B187" t="s">
        <v>36</v>
      </c>
      <c r="C187" s="2">
        <v>750</v>
      </c>
      <c r="D187" s="2">
        <f t="shared" si="68"/>
        <v>84062.459999999948</v>
      </c>
      <c r="E187" s="2">
        <f t="shared" si="69"/>
        <v>210458.08000000002</v>
      </c>
      <c r="F187" s="2">
        <f t="shared" si="70"/>
        <v>294520.53999999998</v>
      </c>
      <c r="G187" s="2">
        <f t="shared" si="62"/>
        <v>293020.53999999998</v>
      </c>
      <c r="H187" s="2">
        <f t="shared" si="71"/>
        <v>103956.94862262347</v>
      </c>
      <c r="I187" s="3">
        <f t="shared" si="72"/>
        <v>0.35477700171675158</v>
      </c>
      <c r="J187" s="2">
        <f t="shared" si="73"/>
        <v>1500</v>
      </c>
      <c r="K187" s="2">
        <f t="shared" si="74"/>
        <v>189063.59137737655</v>
      </c>
      <c r="L187" s="3">
        <f t="shared" si="63"/>
        <v>0.64522299828324858</v>
      </c>
      <c r="N187" s="2">
        <f t="shared" si="50"/>
        <v>0</v>
      </c>
      <c r="O187" s="3">
        <f t="shared" si="51"/>
        <v>0</v>
      </c>
    </row>
    <row r="188" spans="1:15" x14ac:dyDescent="0.25">
      <c r="A188" s="1">
        <v>45351</v>
      </c>
      <c r="B188" t="s">
        <v>28</v>
      </c>
      <c r="C188" s="2">
        <v>66.599999999999994</v>
      </c>
      <c r="D188" s="2">
        <f t="shared" si="68"/>
        <v>84129.059999999954</v>
      </c>
      <c r="E188" s="2">
        <f t="shared" si="69"/>
        <v>210458.08000000002</v>
      </c>
      <c r="F188" s="2">
        <f t="shared" si="70"/>
        <v>294587.13999999996</v>
      </c>
      <c r="G188" s="2">
        <f t="shared" si="62"/>
        <v>293087.13999999996</v>
      </c>
      <c r="H188" s="2">
        <f t="shared" si="71"/>
        <v>103980.5767709378</v>
      </c>
      <c r="I188" s="3">
        <f t="shared" si="72"/>
        <v>0.35477700171675158</v>
      </c>
      <c r="J188" s="2">
        <f t="shared" si="73"/>
        <v>1500</v>
      </c>
      <c r="K188" s="2">
        <f t="shared" si="74"/>
        <v>189106.56322906222</v>
      </c>
      <c r="L188" s="3">
        <f t="shared" si="63"/>
        <v>0.64522299828324858</v>
      </c>
      <c r="N188" s="2">
        <f t="shared" si="50"/>
        <v>0</v>
      </c>
      <c r="O188" s="3">
        <f t="shared" si="51"/>
        <v>0</v>
      </c>
    </row>
    <row r="189" spans="1:15" x14ac:dyDescent="0.25">
      <c r="A189" s="1">
        <v>45357</v>
      </c>
      <c r="B189" t="s">
        <v>31</v>
      </c>
      <c r="C189" s="2">
        <v>-1500</v>
      </c>
      <c r="D189" s="2">
        <f t="shared" ref="D189" si="75">D188+C189</f>
        <v>82629.059999999954</v>
      </c>
      <c r="E189" s="2">
        <f t="shared" ref="E189" si="76">E188</f>
        <v>210458.08000000002</v>
      </c>
      <c r="F189" s="2">
        <f t="shared" ref="F189" si="77">D189+E189</f>
        <v>293087.13999999996</v>
      </c>
      <c r="G189" s="2">
        <f>G188</f>
        <v>293087.13999999996</v>
      </c>
      <c r="H189" s="2">
        <f t="shared" si="71"/>
        <v>103980.5767709378</v>
      </c>
      <c r="I189" s="3">
        <f t="shared" ref="I189" si="78">H189/G189</f>
        <v>0.35477700171675158</v>
      </c>
      <c r="J189" s="2">
        <f>J188+C189</f>
        <v>0</v>
      </c>
      <c r="K189" s="2">
        <f>K188</f>
        <v>189106.56322906222</v>
      </c>
      <c r="L189" s="3">
        <f t="shared" ref="L189" si="79">K189/G189</f>
        <v>0.64522299828324858</v>
      </c>
      <c r="N189" s="2">
        <f t="shared" si="50"/>
        <v>0</v>
      </c>
      <c r="O189" s="3">
        <f t="shared" si="51"/>
        <v>0</v>
      </c>
    </row>
    <row r="190" spans="1:15" x14ac:dyDescent="0.25">
      <c r="A190" s="1">
        <v>45365</v>
      </c>
      <c r="B190" t="s">
        <v>22</v>
      </c>
      <c r="C190" s="2">
        <v>250</v>
      </c>
      <c r="D190" s="2">
        <f t="shared" si="68"/>
        <v>82879.059999999954</v>
      </c>
      <c r="E190" s="2">
        <f t="shared" si="69"/>
        <v>210458.08000000002</v>
      </c>
      <c r="F190" s="2">
        <f t="shared" si="70"/>
        <v>293337.13999999996</v>
      </c>
      <c r="G190" s="2">
        <f t="shared" si="62"/>
        <v>293337.13999999996</v>
      </c>
      <c r="H190" s="2">
        <f t="shared" si="71"/>
        <v>104069.27102136698</v>
      </c>
      <c r="I190" s="3">
        <f t="shared" si="72"/>
        <v>0.35477700171675158</v>
      </c>
      <c r="J190" s="2">
        <f t="shared" si="73"/>
        <v>0</v>
      </c>
      <c r="K190" s="2">
        <f t="shared" si="74"/>
        <v>189267.86897863302</v>
      </c>
      <c r="L190" s="3">
        <f t="shared" si="63"/>
        <v>0.64522299828324858</v>
      </c>
      <c r="N190" s="2">
        <f t="shared" si="50"/>
        <v>0</v>
      </c>
      <c r="O190" s="3">
        <f t="shared" si="51"/>
        <v>0</v>
      </c>
    </row>
    <row r="191" spans="1:15" x14ac:dyDescent="0.25">
      <c r="A191" s="1">
        <v>45369</v>
      </c>
      <c r="B191" t="s">
        <v>36</v>
      </c>
      <c r="C191" s="2">
        <v>750</v>
      </c>
      <c r="D191" s="2">
        <f t="shared" si="68"/>
        <v>83629.059999999954</v>
      </c>
      <c r="E191" s="2">
        <f t="shared" si="69"/>
        <v>210458.08000000002</v>
      </c>
      <c r="F191" s="2">
        <f t="shared" si="70"/>
        <v>294087.13999999996</v>
      </c>
      <c r="G191" s="2">
        <f t="shared" si="62"/>
        <v>294087.13999999996</v>
      </c>
      <c r="H191" s="2">
        <f t="shared" si="71"/>
        <v>104335.35377265455</v>
      </c>
      <c r="I191" s="3">
        <f t="shared" si="72"/>
        <v>0.35477700171675158</v>
      </c>
      <c r="J191" s="2">
        <f t="shared" si="73"/>
        <v>0</v>
      </c>
      <c r="K191" s="2">
        <f t="shared" si="74"/>
        <v>189751.78622734547</v>
      </c>
      <c r="L191" s="3">
        <f t="shared" si="63"/>
        <v>0.64522299828324858</v>
      </c>
      <c r="N191" s="2">
        <f t="shared" si="50"/>
        <v>0</v>
      </c>
      <c r="O191" s="3">
        <f t="shared" si="51"/>
        <v>0</v>
      </c>
    </row>
    <row r="192" spans="1:15" x14ac:dyDescent="0.25">
      <c r="A192" s="1">
        <v>45379</v>
      </c>
      <c r="B192" t="s">
        <v>26</v>
      </c>
      <c r="C192" s="2">
        <v>-267</v>
      </c>
      <c r="D192" s="2">
        <f t="shared" si="68"/>
        <v>83362.059999999954</v>
      </c>
      <c r="E192" s="2">
        <f t="shared" si="69"/>
        <v>210458.08000000002</v>
      </c>
      <c r="F192" s="2">
        <f t="shared" si="70"/>
        <v>293820.13999999996</v>
      </c>
      <c r="G192" s="2">
        <f t="shared" si="62"/>
        <v>293820.13999999996</v>
      </c>
      <c r="H192" s="2">
        <f t="shared" si="71"/>
        <v>104240.62831319617</v>
      </c>
      <c r="I192" s="3">
        <f t="shared" si="72"/>
        <v>0.35477700171675158</v>
      </c>
      <c r="J192" s="2">
        <f t="shared" si="73"/>
        <v>0</v>
      </c>
      <c r="K192" s="2">
        <f t="shared" si="74"/>
        <v>189579.51168680383</v>
      </c>
      <c r="L192" s="3">
        <f t="shared" si="63"/>
        <v>0.64522299828324858</v>
      </c>
      <c r="N192" s="2">
        <f t="shared" si="50"/>
        <v>0</v>
      </c>
      <c r="O192" s="3">
        <f t="shared" si="51"/>
        <v>0</v>
      </c>
    </row>
    <row r="193" spans="1:15" x14ac:dyDescent="0.25">
      <c r="A193" s="1">
        <v>45379</v>
      </c>
      <c r="B193" t="s">
        <v>28</v>
      </c>
      <c r="C193" s="2">
        <v>70.760000000000005</v>
      </c>
      <c r="D193" s="2">
        <f t="shared" si="68"/>
        <v>83432.819999999949</v>
      </c>
      <c r="E193" s="2">
        <f t="shared" si="69"/>
        <v>210458.08000000002</v>
      </c>
      <c r="F193" s="2">
        <f t="shared" si="70"/>
        <v>293890.89999999997</v>
      </c>
      <c r="G193" s="2">
        <f t="shared" si="62"/>
        <v>293890.89999999997</v>
      </c>
      <c r="H193" s="2">
        <f t="shared" si="71"/>
        <v>104265.73233383766</v>
      </c>
      <c r="I193" s="3">
        <f t="shared" si="72"/>
        <v>0.35477700171675158</v>
      </c>
      <c r="J193" s="2">
        <f t="shared" si="73"/>
        <v>0</v>
      </c>
      <c r="K193" s="2">
        <f t="shared" si="74"/>
        <v>189625.16766616236</v>
      </c>
      <c r="L193" s="3">
        <f t="shared" si="63"/>
        <v>0.64522299828324858</v>
      </c>
      <c r="N193" s="2">
        <f t="shared" si="50"/>
        <v>0</v>
      </c>
      <c r="O193" s="3">
        <f t="shared" si="51"/>
        <v>0</v>
      </c>
    </row>
    <row r="194" spans="1:15" x14ac:dyDescent="0.25">
      <c r="A194" s="4">
        <v>45387</v>
      </c>
      <c r="B194" s="5" t="s">
        <v>23</v>
      </c>
      <c r="C194" s="2">
        <v>0</v>
      </c>
      <c r="D194" s="2">
        <f t="shared" si="68"/>
        <v>83432.819999999949</v>
      </c>
      <c r="E194" s="2">
        <f>60073.98+150591.84</f>
        <v>210665.82</v>
      </c>
      <c r="F194" s="2">
        <f t="shared" si="70"/>
        <v>294098.63999999996</v>
      </c>
      <c r="G194" s="2">
        <f t="shared" si="62"/>
        <v>294098.63999999996</v>
      </c>
      <c r="H194" s="2">
        <f t="shared" si="71"/>
        <v>104339.43370817429</v>
      </c>
      <c r="I194" s="3">
        <f t="shared" si="72"/>
        <v>0.35477700171675158</v>
      </c>
      <c r="J194" s="2">
        <f t="shared" si="73"/>
        <v>0</v>
      </c>
      <c r="K194" s="2">
        <f t="shared" si="74"/>
        <v>189759.20629182571</v>
      </c>
      <c r="L194" s="3">
        <f t="shared" si="63"/>
        <v>0.64522299828324858</v>
      </c>
      <c r="N194" s="2">
        <f t="shared" si="50"/>
        <v>0</v>
      </c>
      <c r="O194" s="3">
        <f t="shared" si="51"/>
        <v>0</v>
      </c>
    </row>
    <row r="195" spans="1:15" x14ac:dyDescent="0.25">
      <c r="A195" s="1">
        <v>45397</v>
      </c>
      <c r="B195" t="s">
        <v>22</v>
      </c>
      <c r="C195" s="2">
        <v>250</v>
      </c>
      <c r="D195" s="2">
        <f t="shared" si="68"/>
        <v>83682.819999999949</v>
      </c>
      <c r="E195" s="2">
        <f t="shared" si="69"/>
        <v>210665.82</v>
      </c>
      <c r="F195" s="2">
        <f t="shared" si="70"/>
        <v>294348.63999999996</v>
      </c>
      <c r="G195" s="2">
        <f t="shared" si="62"/>
        <v>294348.63999999996</v>
      </c>
      <c r="H195" s="2">
        <f t="shared" si="71"/>
        <v>104428.12795860348</v>
      </c>
      <c r="I195" s="3">
        <f t="shared" si="72"/>
        <v>0.35477700171675158</v>
      </c>
      <c r="J195" s="2">
        <f t="shared" si="73"/>
        <v>0</v>
      </c>
      <c r="K195" s="2">
        <f t="shared" si="74"/>
        <v>189920.51204139652</v>
      </c>
      <c r="L195" s="3">
        <f t="shared" si="63"/>
        <v>0.64522299828324858</v>
      </c>
      <c r="N195" s="2">
        <f t="shared" si="50"/>
        <v>0</v>
      </c>
      <c r="O195" s="3">
        <f t="shared" si="51"/>
        <v>0</v>
      </c>
    </row>
    <row r="196" spans="1:15" x14ac:dyDescent="0.25">
      <c r="A196" s="1">
        <v>45398</v>
      </c>
      <c r="B196" t="s">
        <v>36</v>
      </c>
      <c r="C196" s="2">
        <v>750</v>
      </c>
      <c r="D196" s="2">
        <f t="shared" si="68"/>
        <v>84432.819999999949</v>
      </c>
      <c r="E196" s="2">
        <f t="shared" si="69"/>
        <v>210665.82</v>
      </c>
      <c r="F196" s="2">
        <f t="shared" si="70"/>
        <v>295098.63999999996</v>
      </c>
      <c r="G196" s="2">
        <f t="shared" si="62"/>
        <v>295098.63999999996</v>
      </c>
      <c r="H196" s="2">
        <f t="shared" si="71"/>
        <v>104694.21070989103</v>
      </c>
      <c r="I196" s="3">
        <f t="shared" si="72"/>
        <v>0.35477700171675158</v>
      </c>
      <c r="J196" s="2">
        <f t="shared" si="73"/>
        <v>0</v>
      </c>
      <c r="K196" s="2">
        <f t="shared" si="74"/>
        <v>190404.42929010896</v>
      </c>
      <c r="L196" s="3">
        <f t="shared" si="63"/>
        <v>0.64522299828324858</v>
      </c>
      <c r="N196" s="2">
        <f t="shared" si="50"/>
        <v>0</v>
      </c>
      <c r="O196" s="3">
        <f t="shared" si="51"/>
        <v>0</v>
      </c>
    </row>
    <row r="197" spans="1:15" x14ac:dyDescent="0.25">
      <c r="A197" s="1">
        <v>45412</v>
      </c>
      <c r="B197" t="s">
        <v>28</v>
      </c>
      <c r="C197" s="2">
        <v>68.989999999999995</v>
      </c>
      <c r="D197" s="2">
        <f t="shared" si="68"/>
        <v>84501.809999999954</v>
      </c>
      <c r="E197" s="2">
        <f t="shared" si="69"/>
        <v>210665.82</v>
      </c>
      <c r="F197" s="2">
        <f t="shared" si="70"/>
        <v>295167.62999999995</v>
      </c>
      <c r="G197" s="2">
        <f t="shared" si="62"/>
        <v>295167.62999999995</v>
      </c>
      <c r="H197" s="2">
        <f t="shared" si="71"/>
        <v>104718.68677523948</v>
      </c>
      <c r="I197" s="3">
        <f t="shared" si="72"/>
        <v>0.35477700171675158</v>
      </c>
      <c r="J197" s="2">
        <f t="shared" si="73"/>
        <v>0</v>
      </c>
      <c r="K197" s="2">
        <f t="shared" si="74"/>
        <v>190448.94322476053</v>
      </c>
      <c r="L197" s="3">
        <f t="shared" si="63"/>
        <v>0.64522299828324858</v>
      </c>
      <c r="N197" s="2">
        <f t="shared" si="50"/>
        <v>0</v>
      </c>
      <c r="O197" s="3">
        <f t="shared" si="51"/>
        <v>0</v>
      </c>
    </row>
    <row r="198" spans="1:15" x14ac:dyDescent="0.25">
      <c r="A198" s="1">
        <v>45428</v>
      </c>
      <c r="B198" t="s">
        <v>36</v>
      </c>
      <c r="C198" s="2">
        <v>750</v>
      </c>
      <c r="D198" s="2">
        <f t="shared" si="68"/>
        <v>85251.809999999954</v>
      </c>
      <c r="E198" s="2">
        <f t="shared" si="69"/>
        <v>210665.82</v>
      </c>
      <c r="F198" s="2">
        <f t="shared" si="70"/>
        <v>295917.62999999995</v>
      </c>
      <c r="G198" s="2">
        <f t="shared" si="62"/>
        <v>295917.62999999995</v>
      </c>
      <c r="H198" s="2">
        <f t="shared" si="71"/>
        <v>104984.76952652704</v>
      </c>
      <c r="I198" s="3">
        <f t="shared" si="72"/>
        <v>0.35477700171675158</v>
      </c>
      <c r="J198" s="2">
        <f t="shared" si="73"/>
        <v>0</v>
      </c>
      <c r="K198" s="2">
        <f t="shared" si="74"/>
        <v>190932.86047347295</v>
      </c>
      <c r="L198" s="3">
        <f t="shared" si="63"/>
        <v>0.64522299828324858</v>
      </c>
      <c r="N198" s="2">
        <f t="shared" si="50"/>
        <v>0</v>
      </c>
      <c r="O198" s="3">
        <f t="shared" si="51"/>
        <v>0</v>
      </c>
    </row>
    <row r="199" spans="1:15" x14ac:dyDescent="0.25">
      <c r="A199" s="1">
        <v>45443</v>
      </c>
      <c r="B199" t="s">
        <v>28</v>
      </c>
      <c r="C199" s="2">
        <v>72.099999999999994</v>
      </c>
      <c r="D199" s="2">
        <f t="shared" si="68"/>
        <v>85323.90999999996</v>
      </c>
      <c r="E199" s="2">
        <f t="shared" si="69"/>
        <v>210665.82</v>
      </c>
      <c r="F199" s="2">
        <f t="shared" si="70"/>
        <v>295989.73</v>
      </c>
      <c r="G199" s="2">
        <f t="shared" si="62"/>
        <v>295989.73</v>
      </c>
      <c r="H199" s="2">
        <f t="shared" si="71"/>
        <v>105010.34894835083</v>
      </c>
      <c r="I199" s="3">
        <f t="shared" si="72"/>
        <v>0.35477700171675158</v>
      </c>
      <c r="J199" s="2">
        <f t="shared" si="73"/>
        <v>0</v>
      </c>
      <c r="K199" s="2">
        <f t="shared" si="74"/>
        <v>190979.38105164919</v>
      </c>
      <c r="L199" s="3">
        <f t="shared" si="63"/>
        <v>0.64522299828324858</v>
      </c>
      <c r="N199" s="2">
        <f t="shared" si="50"/>
        <v>0</v>
      </c>
      <c r="O199" s="3">
        <f t="shared" si="51"/>
        <v>0</v>
      </c>
    </row>
    <row r="200" spans="1:15" x14ac:dyDescent="0.25">
      <c r="A200" s="1">
        <v>45457</v>
      </c>
      <c r="B200" t="s">
        <v>22</v>
      </c>
      <c r="C200" s="2">
        <v>250</v>
      </c>
      <c r="D200" s="2">
        <f t="shared" si="68"/>
        <v>85573.90999999996</v>
      </c>
      <c r="E200" s="2">
        <f t="shared" si="69"/>
        <v>210665.82</v>
      </c>
      <c r="F200" s="2">
        <f t="shared" si="70"/>
        <v>296239.73</v>
      </c>
      <c r="G200" s="2">
        <f t="shared" si="62"/>
        <v>296239.73</v>
      </c>
      <c r="H200" s="2">
        <f t="shared" si="71"/>
        <v>105099.04319878003</v>
      </c>
      <c r="I200" s="3">
        <f t="shared" si="72"/>
        <v>0.35477700171675158</v>
      </c>
      <c r="J200" s="2">
        <f t="shared" si="73"/>
        <v>0</v>
      </c>
      <c r="K200" s="2">
        <f t="shared" si="74"/>
        <v>191140.68680122</v>
      </c>
      <c r="L200" s="3">
        <f t="shared" si="63"/>
        <v>0.64522299828324858</v>
      </c>
      <c r="N200" s="2">
        <f t="shared" si="50"/>
        <v>0</v>
      </c>
      <c r="O200" s="3">
        <f t="shared" si="51"/>
        <v>0</v>
      </c>
    </row>
    <row r="201" spans="1:15" x14ac:dyDescent="0.25">
      <c r="A201" s="1">
        <v>45460</v>
      </c>
      <c r="B201" t="s">
        <v>36</v>
      </c>
      <c r="C201" s="2">
        <v>750</v>
      </c>
      <c r="D201" s="2">
        <f t="shared" si="68"/>
        <v>86323.90999999996</v>
      </c>
      <c r="E201" s="2">
        <f t="shared" si="69"/>
        <v>210665.82</v>
      </c>
      <c r="F201" s="2">
        <f t="shared" si="70"/>
        <v>296989.73</v>
      </c>
      <c r="G201" s="2">
        <f t="shared" si="62"/>
        <v>296989.73</v>
      </c>
      <c r="H201" s="2">
        <f t="shared" si="71"/>
        <v>105365.12595006758</v>
      </c>
      <c r="I201" s="3">
        <f t="shared" si="72"/>
        <v>0.35477700171675158</v>
      </c>
      <c r="J201" s="2">
        <f t="shared" si="73"/>
        <v>0</v>
      </c>
      <c r="K201" s="2">
        <f t="shared" si="74"/>
        <v>191624.60404993244</v>
      </c>
      <c r="L201" s="3">
        <f t="shared" si="63"/>
        <v>0.64522299828324858</v>
      </c>
      <c r="N201" s="2">
        <f t="shared" si="50"/>
        <v>0</v>
      </c>
      <c r="O201" s="3">
        <f t="shared" si="5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McCartney</dc:creator>
  <cp:lastModifiedBy>Tony McCartney</cp:lastModifiedBy>
  <dcterms:created xsi:type="dcterms:W3CDTF">2024-06-24T12:36:03Z</dcterms:created>
  <dcterms:modified xsi:type="dcterms:W3CDTF">2024-06-24T14:23:29Z</dcterms:modified>
</cp:coreProperties>
</file>