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h60s8aIKpF86/UHtxRdkGLOgLd7Q=="/>
    </ext>
  </extLst>
</workbook>
</file>

<file path=xl/sharedStrings.xml><?xml version="1.0" encoding="utf-8"?>
<sst xmlns="http://schemas.openxmlformats.org/spreadsheetml/2006/main" count="53" uniqueCount="47">
  <si>
    <t xml:space="preserve">Fund todate </t>
  </si>
  <si>
    <t xml:space="preserve">Already taken </t>
  </si>
  <si>
    <t>Total Fund</t>
  </si>
  <si>
    <r>
      <rPr>
        <rFont val="Calibri"/>
        <color theme="1"/>
      </rPr>
      <t xml:space="preserve">Fund </t>
    </r>
    <r>
      <rPr>
        <rFont val="Calibri"/>
        <color theme="1"/>
        <sz val="11.0"/>
      </rPr>
      <t>÷ by 4</t>
    </r>
  </si>
  <si>
    <t xml:space="preserve">or not paid into fund </t>
  </si>
  <si>
    <t>Money held at Meade King</t>
  </si>
  <si>
    <t>Paul Hyland</t>
  </si>
  <si>
    <t>HSBC Trustee Account</t>
  </si>
  <si>
    <t>Mark Church</t>
  </si>
  <si>
    <t>Barnett Waddington refund</t>
  </si>
  <si>
    <t>Monica Doherty</t>
  </si>
  <si>
    <t>Cost of using Gavin + Accounts</t>
  </si>
  <si>
    <t>S Travis M Dohety</t>
  </si>
  <si>
    <t>Netsight</t>
  </si>
  <si>
    <t xml:space="preserve">Total Fund available before </t>
  </si>
  <si>
    <t xml:space="preserve">any costs or charges </t>
  </si>
  <si>
    <t xml:space="preserve">Allocation of fund </t>
  </si>
  <si>
    <t xml:space="preserve">Less payments received </t>
  </si>
  <si>
    <t>Metcalf costs contribution</t>
  </si>
  <si>
    <t xml:space="preserve">Payment due </t>
  </si>
  <si>
    <t>Monica</t>
  </si>
  <si>
    <t>Cheque to ACR Ltd</t>
  </si>
  <si>
    <t xml:space="preserve">Mark Doherty </t>
  </si>
  <si>
    <t>Stuart Travis</t>
  </si>
  <si>
    <t>Payment not made to pot</t>
  </si>
  <si>
    <t xml:space="preserve">Paul Hyland </t>
  </si>
  <si>
    <t>Cheque from Trustee account</t>
  </si>
  <si>
    <t>TOTAL</t>
  </si>
  <si>
    <t>Cash at Bank</t>
  </si>
  <si>
    <t>Debtors</t>
  </si>
  <si>
    <t>Cash Balance of Assets</t>
  </si>
  <si>
    <t>Fund Split allocation equally</t>
  </si>
  <si>
    <t>Creditor</t>
  </si>
  <si>
    <t>Creditors Account</t>
  </si>
  <si>
    <t>NetSend</t>
  </si>
  <si>
    <t>Metcalf Charges</t>
  </si>
  <si>
    <t>Credit Back on Metcalf Charges</t>
  </si>
  <si>
    <t>Fund Value</t>
  </si>
  <si>
    <t>scheme charges</t>
  </si>
  <si>
    <t>Mark Doherty</t>
  </si>
  <si>
    <t>Transfer Out</t>
  </si>
  <si>
    <t>Fund Split</t>
  </si>
  <si>
    <t>Share of Fund</t>
  </si>
  <si>
    <t>Benefit Crystallisation</t>
  </si>
  <si>
    <t>Divorce</t>
  </si>
  <si>
    <t>Investment Loss</t>
  </si>
  <si>
    <t>Scheme Charges Apportionment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</si>
</sst>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"/>
  </numFmts>
  <fonts count="3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Font="1"/>
    <xf borderId="0" fillId="0" fontId="2" numFmtId="0" xfId="0" applyFont="1"/>
    <xf borderId="0" fillId="0" fontId="1" numFmtId="10" xfId="0" applyFont="1" applyNumberForma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86"/>
    <col customWidth="1" min="3" max="3" width="24.0"/>
    <col customWidth="1" min="4" max="4" width="8.71"/>
    <col customWidth="1" min="5" max="5" width="21.29"/>
    <col customWidth="1" min="6" max="6" width="18.71"/>
    <col customWidth="1" min="7" max="7" width="22.43"/>
    <col customWidth="1" min="8" max="8" width="14.14"/>
    <col customWidth="1" min="9" max="9" width="10.43"/>
    <col customWidth="1" min="10" max="11" width="25.14"/>
    <col customWidth="1" min="12" max="26" width="8.71"/>
  </cols>
  <sheetData>
    <row r="6">
      <c r="C6" s="1" t="s">
        <v>0</v>
      </c>
      <c r="E6" s="1" t="s">
        <v>1</v>
      </c>
      <c r="G6" s="1" t="s">
        <v>2</v>
      </c>
      <c r="J6" s="1" t="s">
        <v>3</v>
      </c>
    </row>
    <row r="7">
      <c r="E7" s="1" t="s">
        <v>4</v>
      </c>
    </row>
    <row r="11">
      <c r="B11" s="1" t="s">
        <v>5</v>
      </c>
      <c r="C11" s="1">
        <v>538504.25</v>
      </c>
      <c r="E11" s="2">
        <v>98121.74</v>
      </c>
      <c r="F11" s="1" t="s">
        <v>6</v>
      </c>
    </row>
    <row r="13">
      <c r="B13" s="1" t="s">
        <v>7</v>
      </c>
      <c r="C13" s="2">
        <v>212760.84</v>
      </c>
      <c r="E13" s="1">
        <v>79500.0</v>
      </c>
      <c r="F13" s="1" t="s">
        <v>8</v>
      </c>
      <c r="G13" s="1">
        <f>E13*4</f>
        <v>318000</v>
      </c>
    </row>
    <row r="15">
      <c r="B15" s="1" t="s">
        <v>9</v>
      </c>
      <c r="C15" s="1">
        <v>2840.0</v>
      </c>
      <c r="E15" s="1">
        <v>141642.71</v>
      </c>
      <c r="F15" s="1" t="s">
        <v>10</v>
      </c>
    </row>
    <row r="17">
      <c r="B17" s="1" t="s">
        <v>11</v>
      </c>
      <c r="C17" s="1">
        <v>-10000.0</v>
      </c>
      <c r="E17" s="1">
        <v>40000.0</v>
      </c>
      <c r="F17" s="1" t="s">
        <v>12</v>
      </c>
    </row>
    <row r="19">
      <c r="E19" s="1">
        <v>49000.0</v>
      </c>
      <c r="F19" s="1" t="s">
        <v>13</v>
      </c>
    </row>
    <row r="21" ht="15.75" customHeight="1">
      <c r="B21" s="1" t="s">
        <v>14</v>
      </c>
      <c r="C21" s="3">
        <f>SUM(C11:C20)</f>
        <v>744105.09</v>
      </c>
      <c r="E21" s="1">
        <f>SUM(E11:E20)</f>
        <v>408264.45</v>
      </c>
      <c r="G21" s="1">
        <f>SUM(C21:F21)</f>
        <v>1152369.54</v>
      </c>
      <c r="J21" s="1">
        <v>288092.38</v>
      </c>
    </row>
    <row r="22" ht="15.75" customHeight="1">
      <c r="B22" s="1" t="s">
        <v>15</v>
      </c>
    </row>
    <row r="23" ht="15.75" customHeight="1"/>
    <row r="24" ht="15.75" customHeight="1">
      <c r="L24" s="4"/>
    </row>
    <row r="25" ht="15.75" customHeight="1">
      <c r="E25" s="1" t="s">
        <v>16</v>
      </c>
      <c r="G25" s="1" t="s">
        <v>17</v>
      </c>
      <c r="J25" s="1" t="s">
        <v>18</v>
      </c>
      <c r="K25" s="1" t="s">
        <v>19</v>
      </c>
      <c r="L25" s="4"/>
    </row>
    <row r="26" ht="15.75" customHeight="1">
      <c r="L26" s="4"/>
    </row>
    <row r="27" ht="15.75" customHeight="1">
      <c r="G27" s="1" t="s">
        <v>20</v>
      </c>
      <c r="H27" s="1" t="s">
        <v>21</v>
      </c>
      <c r="I27" s="1" t="s">
        <v>13</v>
      </c>
      <c r="L27" s="4"/>
    </row>
    <row r="28" ht="15.75" customHeight="1">
      <c r="C28" s="1" t="s">
        <v>22</v>
      </c>
      <c r="E28" s="1">
        <v>288092.38</v>
      </c>
      <c r="G28" s="1">
        <v>-141642.71</v>
      </c>
      <c r="H28" s="1">
        <v>-20000.0</v>
      </c>
      <c r="I28" s="1">
        <v>-24500.0</v>
      </c>
      <c r="J28" s="1">
        <v>-13000.0</v>
      </c>
      <c r="K28" s="1">
        <v>88949.67</v>
      </c>
      <c r="L28" s="4">
        <f>K28/K45</f>
        <v>0.1203478012</v>
      </c>
    </row>
    <row r="29" ht="15.75" customHeight="1">
      <c r="L29" s="4"/>
    </row>
    <row r="30" ht="15.75" customHeight="1">
      <c r="L30" s="4"/>
    </row>
    <row r="31" ht="15.75" customHeight="1">
      <c r="C31" s="1" t="s">
        <v>23</v>
      </c>
      <c r="E31" s="1">
        <v>288092.38</v>
      </c>
      <c r="H31" s="1">
        <v>-20000.0</v>
      </c>
      <c r="I31" s="1">
        <v>-24500.0</v>
      </c>
      <c r="J31" s="1">
        <v>-13000.0</v>
      </c>
      <c r="K31" s="1">
        <f>SUM(E31:J31)</f>
        <v>230592.38</v>
      </c>
      <c r="L31" s="4">
        <f>K31/K40</f>
        <v>0.3098922307</v>
      </c>
    </row>
    <row r="32" ht="15.75" customHeight="1">
      <c r="L32" s="4"/>
    </row>
    <row r="33" ht="15.75" customHeight="1">
      <c r="G33" s="1" t="s">
        <v>24</v>
      </c>
      <c r="L33" s="4"/>
    </row>
    <row r="34" ht="15.75" customHeight="1">
      <c r="C34" s="1" t="s">
        <v>25</v>
      </c>
      <c r="E34" s="1">
        <v>288092.38</v>
      </c>
      <c r="G34" s="1">
        <v>-98121.74</v>
      </c>
      <c r="J34" s="1">
        <v>46000.0</v>
      </c>
      <c r="K34" s="1">
        <f>SUM(E34:J34)</f>
        <v>235970.64</v>
      </c>
      <c r="L34" s="4">
        <f>K34/K40</f>
        <v>0.317120054</v>
      </c>
      <c r="M34" s="1">
        <f>L34*K45</f>
        <v>234385.0397</v>
      </c>
      <c r="N34" s="1">
        <f>M34-1500</f>
        <v>232885.0397</v>
      </c>
    </row>
    <row r="35" ht="15.75" customHeight="1">
      <c r="L35" s="4"/>
    </row>
    <row r="36" ht="15.75" customHeight="1">
      <c r="G36" s="1" t="s">
        <v>26</v>
      </c>
      <c r="L36" s="4"/>
    </row>
    <row r="37" ht="15.75" customHeight="1">
      <c r="C37" s="1" t="s">
        <v>8</v>
      </c>
      <c r="E37" s="1">
        <v>288092.38</v>
      </c>
      <c r="G37" s="1">
        <v>-79500.0</v>
      </c>
      <c r="J37" s="1">
        <v>-20000.0</v>
      </c>
      <c r="K37" s="1">
        <f>SUM(E37:J37)</f>
        <v>188592.38</v>
      </c>
      <c r="L37" s="4">
        <f>K37/K40</f>
        <v>0.2534485889</v>
      </c>
    </row>
    <row r="38" ht="15.75" customHeight="1">
      <c r="L38" s="4"/>
    </row>
    <row r="39" ht="15.75" customHeight="1">
      <c r="L39" s="4"/>
    </row>
    <row r="40" ht="15.75" customHeight="1">
      <c r="J40" s="1" t="s">
        <v>27</v>
      </c>
      <c r="K40" s="3">
        <f>SUM(K28:K39)</f>
        <v>744105.07</v>
      </c>
    </row>
    <row r="41" ht="15.75" customHeight="1">
      <c r="K41" s="5">
        <v>-5000.0</v>
      </c>
    </row>
    <row r="42" ht="15.75" customHeight="1"/>
    <row r="43" ht="15.75" customHeight="1"/>
    <row r="44" ht="15.75" customHeight="1"/>
    <row r="45" ht="15.75" customHeight="1">
      <c r="K45" s="1">
        <f>SUM(K40:K44)</f>
        <v>739105.07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9.57"/>
  </cols>
  <sheetData>
    <row r="1">
      <c r="A1" s="5" t="s">
        <v>28</v>
      </c>
      <c r="B1" s="5">
        <v>744297.0</v>
      </c>
    </row>
    <row r="2">
      <c r="A2" s="5" t="s">
        <v>29</v>
      </c>
      <c r="B2" s="5">
        <v>2840.0</v>
      </c>
    </row>
    <row r="5">
      <c r="A5" s="5" t="s">
        <v>30</v>
      </c>
      <c r="B5" s="1">
        <f>SUM(B1:B4)</f>
        <v>747137</v>
      </c>
    </row>
    <row r="10">
      <c r="A10" s="5" t="s">
        <v>31</v>
      </c>
      <c r="C10" s="1">
        <f>B5/4</f>
        <v>186784.25</v>
      </c>
      <c r="D10" s="5" t="s">
        <v>32</v>
      </c>
    </row>
    <row r="12">
      <c r="A12" s="5" t="s">
        <v>33</v>
      </c>
      <c r="B12" s="1">
        <f>Sheet1!E13</f>
        <v>79500</v>
      </c>
      <c r="C12" s="1" t="str">
        <f>E25</f>
        <v>Paul Hyland</v>
      </c>
    </row>
    <row r="13">
      <c r="B13" s="1">
        <f>Sheet1!E15</f>
        <v>141642.71</v>
      </c>
      <c r="C13" s="1" t="str">
        <f>C25</f>
        <v>Mark Doherty</v>
      </c>
    </row>
    <row r="14">
      <c r="B14" s="5">
        <v>20000.0</v>
      </c>
      <c r="C14" s="1" t="str">
        <f>D25</f>
        <v>Stuart Travis</v>
      </c>
    </row>
    <row r="15">
      <c r="B15" s="5">
        <v>20000.0</v>
      </c>
      <c r="C15" s="1" t="str">
        <f>B25</f>
        <v>Mark Church</v>
      </c>
    </row>
    <row r="16">
      <c r="B16" s="5">
        <v>76433.0</v>
      </c>
      <c r="C16" s="5" t="s">
        <v>6</v>
      </c>
    </row>
    <row r="17">
      <c r="B17" s="1">
        <f>49000</f>
        <v>49000</v>
      </c>
      <c r="C17" s="5" t="s">
        <v>34</v>
      </c>
    </row>
    <row r="18">
      <c r="B18" s="5">
        <v>72896.0</v>
      </c>
      <c r="C18" s="5" t="s">
        <v>35</v>
      </c>
      <c r="E18" s="5">
        <v>72896.0</v>
      </c>
    </row>
    <row r="19">
      <c r="B19" s="5">
        <v>-26896.0</v>
      </c>
      <c r="C19" s="5" t="s">
        <v>36</v>
      </c>
    </row>
    <row r="22">
      <c r="A22" s="5" t="s">
        <v>37</v>
      </c>
      <c r="B22" s="1">
        <f>SUM(B5:B21)</f>
        <v>1179712.71</v>
      </c>
      <c r="D22" s="6">
        <v>15000.0</v>
      </c>
      <c r="E22" s="5" t="s">
        <v>38</v>
      </c>
    </row>
    <row r="25">
      <c r="B25" s="7" t="s">
        <v>8</v>
      </c>
      <c r="C25" s="7" t="s">
        <v>39</v>
      </c>
      <c r="D25" s="7" t="s">
        <v>23</v>
      </c>
      <c r="E25" s="7" t="s">
        <v>6</v>
      </c>
    </row>
    <row r="26">
      <c r="B26" s="1">
        <v>294928.1775</v>
      </c>
      <c r="C26" s="1">
        <v>294928.1775</v>
      </c>
      <c r="D26" s="1">
        <v>294928.1775</v>
      </c>
      <c r="E26" s="1">
        <v>294928.1775</v>
      </c>
    </row>
    <row r="27">
      <c r="B27" s="4"/>
      <c r="C27" s="4"/>
      <c r="D27" s="4"/>
      <c r="E27" s="5">
        <f>-B12</f>
        <v>-79500</v>
      </c>
      <c r="F27" s="5" t="s">
        <v>40</v>
      </c>
    </row>
    <row r="28">
      <c r="A28" s="5" t="s">
        <v>41</v>
      </c>
    </row>
    <row r="29">
      <c r="B29" s="1">
        <f t="shared" ref="B29:E29" si="1">SUM(B26:B28)</f>
        <v>294928.1775</v>
      </c>
      <c r="C29" s="1">
        <f t="shared" si="1"/>
        <v>294928.1775</v>
      </c>
      <c r="D29" s="1">
        <f t="shared" si="1"/>
        <v>294928.1775</v>
      </c>
      <c r="E29" s="1">
        <f t="shared" si="1"/>
        <v>215428.1775</v>
      </c>
      <c r="H29" s="1">
        <f>SUM(B29:G29)</f>
        <v>1100212.71</v>
      </c>
    </row>
    <row r="30">
      <c r="A30" s="5" t="s">
        <v>42</v>
      </c>
      <c r="B30" s="1">
        <f>B29/H29</f>
        <v>0.2680646886</v>
      </c>
      <c r="C30" s="1">
        <f>C29/H29</f>
        <v>0.2680646886</v>
      </c>
      <c r="D30" s="1">
        <f>D29/H29</f>
        <v>0.2680646886</v>
      </c>
      <c r="E30" s="1">
        <f>E29/H29</f>
        <v>0.1958059342</v>
      </c>
    </row>
    <row r="31">
      <c r="F31" s="5" t="s">
        <v>43</v>
      </c>
    </row>
    <row r="32">
      <c r="C32" s="1">
        <f>-B13</f>
        <v>-141642.71</v>
      </c>
      <c r="F32" s="5" t="s">
        <v>44</v>
      </c>
    </row>
    <row r="33">
      <c r="F33" s="5" t="s">
        <v>45</v>
      </c>
    </row>
    <row r="34">
      <c r="F34" s="5" t="s">
        <v>46</v>
      </c>
    </row>
    <row r="35">
      <c r="C35" s="1">
        <f>SUM(C32:C34)</f>
        <v>-141642.71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2021-02-26T11:52:31Z</dcterms:created>
  <dc:creator>Stuart Travis</dc:creator>
</cp:coreProperties>
</file>