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3" sheetId="1" r:id="rId4"/>
  </sheets>
  <definedNames/>
  <calcPr/>
  <extLst>
    <ext uri="GoogleSheetsCustomDataVersion1">
      <go:sheetsCustomData xmlns:go="http://customooxmlschemas.google.com/" r:id="rId5" roundtripDataSignature="AMtx7mjV3RpCh81PAx6ueZVX5e4XBTf3IQ=="/>
    </ext>
  </extLst>
</workbook>
</file>

<file path=xl/sharedStrings.xml><?xml version="1.0" encoding="utf-8"?>
<sst xmlns="http://schemas.openxmlformats.org/spreadsheetml/2006/main" count="55" uniqueCount="23">
  <si>
    <t>Date</t>
  </si>
  <si>
    <t>Note</t>
  </si>
  <si>
    <t>Movement</t>
  </si>
  <si>
    <t>Scheme value</t>
  </si>
  <si>
    <t>Harry Crys</t>
  </si>
  <si>
    <t>Harry Crys %</t>
  </si>
  <si>
    <t>Harry Uncrys</t>
  </si>
  <si>
    <t>Harry Uncrys %</t>
  </si>
  <si>
    <t>Kath Crys</t>
  </si>
  <si>
    <t>Kath Crys %</t>
  </si>
  <si>
    <t>Kath Uncrys</t>
  </si>
  <si>
    <t>Kath Uncrys %</t>
  </si>
  <si>
    <t>LTA Used</t>
  </si>
  <si>
    <t>HC</t>
  </si>
  <si>
    <t>KMC</t>
  </si>
  <si>
    <t>Starting value</t>
  </si>
  <si>
    <t>PCLS</t>
  </si>
  <si>
    <t>Rent</t>
  </si>
  <si>
    <t>Contrib</t>
  </si>
  <si>
    <t>New valuation</t>
  </si>
  <si>
    <t>Crys</t>
  </si>
  <si>
    <t>2019 Accounts</t>
  </si>
  <si>
    <t>LTA UTILISED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</si>
</sst>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£&quot;#,##0.00"/>
    <numFmt numFmtId="165" formatCode="0.000%"/>
    <numFmt numFmtId="166" formatCode="D/M/YYYY"/>
  </numFmts>
  <fonts count="7">
    <font>
      <sz val="11.0"/>
      <color theme="1"/>
      <name val="Arial"/>
    </font>
    <font>
      <b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</font>
    <font>
      <sz val="11.0"/>
      <color rgb="FF000000"/>
      <name val="Calibri"/>
    </font>
    <font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164" xfId="0" applyFont="1" applyNumberFormat="1"/>
    <xf borderId="0" fillId="2" fontId="2" numFmtId="165" xfId="0" applyFont="1" applyNumberFormat="1"/>
    <xf borderId="0" fillId="2" fontId="3" numFmtId="166" xfId="0" applyFont="1" applyNumberFormat="1"/>
    <xf borderId="0" fillId="2" fontId="4" numFmtId="0" xfId="0" applyFont="1"/>
    <xf borderId="0" fillId="2" fontId="3" numFmtId="164" xfId="0" applyFont="1" applyNumberFormat="1"/>
    <xf borderId="0" fillId="2" fontId="3" numFmtId="165" xfId="0" applyFont="1" applyNumberFormat="1"/>
    <xf borderId="0" fillId="2" fontId="5" numFmtId="164" xfId="0" applyFont="1" applyNumberFormat="1"/>
    <xf borderId="0" fillId="2" fontId="4" numFmtId="165" xfId="0" applyFont="1" applyNumberFormat="1"/>
    <xf borderId="0" fillId="2" fontId="6" numFmtId="0" xfId="0" applyAlignment="1" applyFont="1">
      <alignment readingOrder="0"/>
    </xf>
    <xf borderId="1" fillId="2" fontId="3" numFmtId="166" xfId="0" applyBorder="1" applyFont="1" applyNumberFormat="1"/>
    <xf borderId="1" fillId="2" fontId="3" numFmtId="0" xfId="0" applyBorder="1" applyFont="1"/>
    <xf borderId="1" fillId="2" fontId="5" numFmtId="0" xfId="0" applyBorder="1" applyFont="1"/>
    <xf borderId="1" fillId="2" fontId="3" numFmtId="164" xfId="0" applyBorder="1" applyFont="1" applyNumberFormat="1"/>
    <xf borderId="1" fillId="2" fontId="3" numFmtId="165" xfId="0" applyBorder="1" applyFont="1" applyNumberFormat="1"/>
    <xf borderId="0" fillId="2" fontId="4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24.38"/>
    <col customWidth="1" min="3" max="3" width="11.13"/>
    <col customWidth="1" min="4" max="4" width="11.75"/>
    <col customWidth="1" min="5" max="5" width="9.75"/>
    <col customWidth="1" min="6" max="6" width="10.38"/>
    <col customWidth="1" min="7" max="7" width="10.5"/>
    <col customWidth="1" min="8" max="8" width="12.38"/>
    <col customWidth="1" min="9" max="10" width="9.75"/>
    <col customWidth="1" min="11" max="11" width="9.88"/>
    <col customWidth="1" min="12" max="12" width="11.75"/>
    <col customWidth="1" min="13" max="13" width="7.63"/>
    <col customWidth="1" hidden="1" min="14" max="14" width="11.13"/>
    <col customWidth="1" hidden="1" min="15" max="15" width="7.63"/>
    <col customWidth="1" min="16" max="23" width="7.63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1"/>
      <c r="N1" s="1"/>
      <c r="O1" s="1"/>
      <c r="P1" s="1" t="s">
        <v>12</v>
      </c>
      <c r="Q1" s="1" t="s">
        <v>12</v>
      </c>
      <c r="R1" s="1"/>
      <c r="S1" s="1"/>
      <c r="T1" s="1"/>
      <c r="U1" s="1"/>
      <c r="V1" s="1"/>
      <c r="W1" s="1"/>
    </row>
    <row r="2">
      <c r="A2" s="1"/>
      <c r="B2" s="1"/>
      <c r="C2" s="2"/>
      <c r="D2" s="2"/>
      <c r="E2" s="2"/>
      <c r="F2" s="3"/>
      <c r="G2" s="2"/>
      <c r="H2" s="3"/>
      <c r="I2" s="2"/>
      <c r="J2" s="3"/>
      <c r="K2" s="2"/>
      <c r="L2" s="3"/>
      <c r="M2" s="1"/>
      <c r="N2" s="1"/>
      <c r="O2" s="1"/>
      <c r="P2" s="1" t="s">
        <v>13</v>
      </c>
      <c r="Q2" s="1" t="s">
        <v>14</v>
      </c>
      <c r="R2" s="1"/>
      <c r="S2" s="1"/>
      <c r="T2" s="1"/>
      <c r="U2" s="1"/>
      <c r="V2" s="1"/>
      <c r="W2" s="1"/>
    </row>
    <row r="3">
      <c r="A3" s="4">
        <v>40294.0</v>
      </c>
      <c r="B3" s="5" t="s">
        <v>15</v>
      </c>
      <c r="C3" s="6">
        <v>1137625.64</v>
      </c>
      <c r="D3" s="6">
        <f>C3</f>
        <v>1137625.64</v>
      </c>
      <c r="E3" s="6">
        <v>0.0</v>
      </c>
      <c r="F3" s="7">
        <v>0.0</v>
      </c>
      <c r="G3" s="6">
        <f>D3*40%</f>
        <v>455050.256</v>
      </c>
      <c r="H3" s="7">
        <f t="shared" ref="H3:H39" si="1">G3/D3</f>
        <v>0.4</v>
      </c>
      <c r="I3" s="6">
        <v>0.0</v>
      </c>
      <c r="J3" s="7">
        <v>0.0</v>
      </c>
      <c r="K3" s="6">
        <f>D3*60%</f>
        <v>682575.384</v>
      </c>
      <c r="L3" s="7">
        <f t="shared" ref="L3:L39" si="2">K3/D3</f>
        <v>0.6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>
      <c r="A4" s="4">
        <v>40294.0</v>
      </c>
      <c r="B4" s="5" t="s">
        <v>16</v>
      </c>
      <c r="C4" s="8">
        <v>-275000.0</v>
      </c>
      <c r="D4" s="6">
        <f t="shared" ref="D4:D20" si="3">D3+C4</f>
        <v>862625.64</v>
      </c>
      <c r="E4" s="6">
        <f>(440000/4*3)</f>
        <v>330000</v>
      </c>
      <c r="F4" s="7">
        <f t="shared" ref="F4:F39" si="4">E4/D4</f>
        <v>0.3825529693</v>
      </c>
      <c r="G4" s="6">
        <f>G3-440000</f>
        <v>15050.256</v>
      </c>
      <c r="H4" s="7">
        <f t="shared" si="1"/>
        <v>0.01744703067</v>
      </c>
      <c r="I4" s="6">
        <f>(660000/4*3)</f>
        <v>495000</v>
      </c>
      <c r="J4" s="7">
        <f t="shared" ref="J4:J39" si="5">I4/D4</f>
        <v>0.573829454</v>
      </c>
      <c r="K4" s="6">
        <f>K3-660000</f>
        <v>22575.384</v>
      </c>
      <c r="L4" s="7">
        <f t="shared" si="2"/>
        <v>0.02617054601</v>
      </c>
      <c r="M4" s="5"/>
      <c r="N4" s="5"/>
      <c r="O4" s="5"/>
      <c r="P4" s="7">
        <f>(440000/1800000)</f>
        <v>0.2444444444</v>
      </c>
      <c r="Q4" s="7">
        <f>(660000/1800000)</f>
        <v>0.3666666667</v>
      </c>
      <c r="R4" s="5"/>
      <c r="S4" s="9">
        <f>1-P4</f>
        <v>0.7555555556</v>
      </c>
      <c r="T4" s="5"/>
      <c r="U4" s="10">
        <v>110000.0</v>
      </c>
      <c r="V4" s="10">
        <v>165000.0</v>
      </c>
      <c r="W4" s="5"/>
    </row>
    <row r="5">
      <c r="A5" s="4">
        <v>40330.0</v>
      </c>
      <c r="B5" s="5" t="s">
        <v>17</v>
      </c>
      <c r="C5" s="6">
        <v>6750.0</v>
      </c>
      <c r="D5" s="6">
        <f t="shared" si="3"/>
        <v>869375.64</v>
      </c>
      <c r="E5" s="6">
        <f t="shared" ref="E5:E9" si="7">D5*F4</f>
        <v>332582.2325</v>
      </c>
      <c r="F5" s="7">
        <f t="shared" si="4"/>
        <v>0.3825529693</v>
      </c>
      <c r="G5" s="6">
        <f t="shared" ref="G5:G9" si="8">D5*H4</f>
        <v>15168.02346</v>
      </c>
      <c r="H5" s="7">
        <f t="shared" si="1"/>
        <v>0.01744703067</v>
      </c>
      <c r="I5" s="6">
        <f t="shared" ref="I5:I9" si="9">D5*J4</f>
        <v>498873.3488</v>
      </c>
      <c r="J5" s="7">
        <f t="shared" si="5"/>
        <v>0.573829454</v>
      </c>
      <c r="K5" s="6">
        <f t="shared" ref="K5:K9" si="10">D5*L4</f>
        <v>22752.03519</v>
      </c>
      <c r="L5" s="7">
        <f t="shared" si="2"/>
        <v>0.02617054601</v>
      </c>
      <c r="M5" s="5"/>
      <c r="N5" s="5"/>
      <c r="O5" s="5"/>
      <c r="P5" s="5"/>
      <c r="Q5" s="5"/>
      <c r="R5" s="5"/>
      <c r="S5" s="5"/>
      <c r="T5" s="5"/>
      <c r="U5" s="5">
        <f t="shared" ref="U5:V5" si="6">U4*4</f>
        <v>440000</v>
      </c>
      <c r="V5" s="5">
        <f t="shared" si="6"/>
        <v>660000</v>
      </c>
      <c r="W5" s="5"/>
    </row>
    <row r="6">
      <c r="A6" s="4">
        <v>40422.0</v>
      </c>
      <c r="B6" s="5" t="s">
        <v>17</v>
      </c>
      <c r="C6" s="6">
        <v>6750.0</v>
      </c>
      <c r="D6" s="6">
        <f t="shared" si="3"/>
        <v>876125.64</v>
      </c>
      <c r="E6" s="6">
        <f t="shared" si="7"/>
        <v>335164.4651</v>
      </c>
      <c r="F6" s="7">
        <f t="shared" si="4"/>
        <v>0.3825529693</v>
      </c>
      <c r="G6" s="6">
        <f t="shared" si="8"/>
        <v>15285.79091</v>
      </c>
      <c r="H6" s="7">
        <f t="shared" si="1"/>
        <v>0.01744703067</v>
      </c>
      <c r="I6" s="6">
        <f t="shared" si="9"/>
        <v>502746.6976</v>
      </c>
      <c r="J6" s="7">
        <f t="shared" si="5"/>
        <v>0.573829454</v>
      </c>
      <c r="K6" s="6">
        <f t="shared" si="10"/>
        <v>22928.68637</v>
      </c>
      <c r="L6" s="7">
        <f t="shared" si="2"/>
        <v>0.02617054601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>
      <c r="A7" s="4">
        <v>40513.0</v>
      </c>
      <c r="B7" s="5" t="s">
        <v>17</v>
      </c>
      <c r="C7" s="6">
        <v>6750.0</v>
      </c>
      <c r="D7" s="6">
        <f t="shared" si="3"/>
        <v>882875.64</v>
      </c>
      <c r="E7" s="6">
        <f t="shared" si="7"/>
        <v>337746.6976</v>
      </c>
      <c r="F7" s="7">
        <f t="shared" si="4"/>
        <v>0.3825529693</v>
      </c>
      <c r="G7" s="6">
        <f t="shared" si="8"/>
        <v>15403.55837</v>
      </c>
      <c r="H7" s="7">
        <f t="shared" si="1"/>
        <v>0.01744703067</v>
      </c>
      <c r="I7" s="6">
        <f t="shared" si="9"/>
        <v>506620.0464</v>
      </c>
      <c r="J7" s="7">
        <f t="shared" si="5"/>
        <v>0.573829454</v>
      </c>
      <c r="K7" s="6">
        <f t="shared" si="10"/>
        <v>23105.33756</v>
      </c>
      <c r="L7" s="7">
        <f t="shared" si="2"/>
        <v>0.02617054601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>
      <c r="A8" s="4">
        <v>40603.0</v>
      </c>
      <c r="B8" s="5" t="s">
        <v>17</v>
      </c>
      <c r="C8" s="6">
        <v>6750.0</v>
      </c>
      <c r="D8" s="6">
        <f t="shared" si="3"/>
        <v>889625.64</v>
      </c>
      <c r="E8" s="6">
        <f t="shared" si="7"/>
        <v>340328.9302</v>
      </c>
      <c r="F8" s="7">
        <f t="shared" si="4"/>
        <v>0.3825529693</v>
      </c>
      <c r="G8" s="6">
        <f t="shared" si="8"/>
        <v>15521.32583</v>
      </c>
      <c r="H8" s="7">
        <f t="shared" si="1"/>
        <v>0.01744703067</v>
      </c>
      <c r="I8" s="6">
        <f t="shared" si="9"/>
        <v>510493.3953</v>
      </c>
      <c r="J8" s="7">
        <f t="shared" si="5"/>
        <v>0.573829454</v>
      </c>
      <c r="K8" s="6">
        <f t="shared" si="10"/>
        <v>23281.98874</v>
      </c>
      <c r="L8" s="7">
        <f t="shared" si="2"/>
        <v>0.02617054601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>
      <c r="A9" s="4">
        <v>40695.0</v>
      </c>
      <c r="B9" s="5" t="s">
        <v>17</v>
      </c>
      <c r="C9" s="6">
        <v>6750.0</v>
      </c>
      <c r="D9" s="6">
        <f t="shared" si="3"/>
        <v>896375.64</v>
      </c>
      <c r="E9" s="6">
        <f t="shared" si="7"/>
        <v>342911.1627</v>
      </c>
      <c r="F9" s="7">
        <f t="shared" si="4"/>
        <v>0.3825529693</v>
      </c>
      <c r="G9" s="6">
        <f t="shared" si="8"/>
        <v>15639.09329</v>
      </c>
      <c r="H9" s="7">
        <f t="shared" si="1"/>
        <v>0.01744703067</v>
      </c>
      <c r="I9" s="6">
        <f t="shared" si="9"/>
        <v>514366.7441</v>
      </c>
      <c r="J9" s="7">
        <f t="shared" si="5"/>
        <v>0.573829454</v>
      </c>
      <c r="K9" s="6">
        <f t="shared" si="10"/>
        <v>23458.63993</v>
      </c>
      <c r="L9" s="7">
        <f t="shared" si="2"/>
        <v>0.02617054601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>
      <c r="A10" s="11">
        <v>40716.0</v>
      </c>
      <c r="B10" s="5" t="s">
        <v>18</v>
      </c>
      <c r="C10" s="6">
        <v>75000.0</v>
      </c>
      <c r="D10" s="6">
        <f t="shared" si="3"/>
        <v>971375.64</v>
      </c>
      <c r="E10" s="6">
        <f>E9</f>
        <v>342911.1627</v>
      </c>
      <c r="F10" s="7">
        <f t="shared" si="4"/>
        <v>0.3530160204</v>
      </c>
      <c r="G10" s="6">
        <f>G9+(75000*40%)</f>
        <v>45639.09329</v>
      </c>
      <c r="H10" s="7">
        <f t="shared" si="1"/>
        <v>0.04698397963</v>
      </c>
      <c r="I10" s="6">
        <f>I9</f>
        <v>514366.7441</v>
      </c>
      <c r="J10" s="7">
        <f t="shared" si="5"/>
        <v>0.5295240306</v>
      </c>
      <c r="K10" s="6">
        <f>K9+(75000*60%)</f>
        <v>68458.63993</v>
      </c>
      <c r="L10" s="7">
        <f t="shared" si="2"/>
        <v>0.07047596945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>
      <c r="A11" s="4">
        <v>40787.0</v>
      </c>
      <c r="B11" s="5" t="s">
        <v>17</v>
      </c>
      <c r="C11" s="6">
        <v>6750.0</v>
      </c>
      <c r="D11" s="6">
        <f t="shared" si="3"/>
        <v>978125.64</v>
      </c>
      <c r="E11" s="6">
        <f t="shared" ref="E11:E14" si="11">D11*F10</f>
        <v>345294.0209</v>
      </c>
      <c r="F11" s="7">
        <f t="shared" si="4"/>
        <v>0.3530160204</v>
      </c>
      <c r="G11" s="6">
        <f t="shared" ref="G11:G14" si="12">D11*H10</f>
        <v>45956.23515</v>
      </c>
      <c r="H11" s="7">
        <f t="shared" si="1"/>
        <v>0.04698397963</v>
      </c>
      <c r="I11" s="6">
        <f t="shared" ref="I11:I14" si="13">D11*J10</f>
        <v>517941.0313</v>
      </c>
      <c r="J11" s="7">
        <f t="shared" si="5"/>
        <v>0.5295240306</v>
      </c>
      <c r="K11" s="6">
        <f t="shared" ref="K11:K14" si="14">D11*L10</f>
        <v>68934.35272</v>
      </c>
      <c r="L11" s="7">
        <f t="shared" si="2"/>
        <v>0.07047596945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>
      <c r="A12" s="4">
        <v>40878.0</v>
      </c>
      <c r="B12" s="5" t="s">
        <v>17</v>
      </c>
      <c r="C12" s="6">
        <v>6750.0</v>
      </c>
      <c r="D12" s="6">
        <f t="shared" si="3"/>
        <v>984875.64</v>
      </c>
      <c r="E12" s="6">
        <f t="shared" si="11"/>
        <v>347676.879</v>
      </c>
      <c r="F12" s="7">
        <f t="shared" si="4"/>
        <v>0.3530160204</v>
      </c>
      <c r="G12" s="6">
        <f t="shared" si="12"/>
        <v>46273.37701</v>
      </c>
      <c r="H12" s="7">
        <f t="shared" si="1"/>
        <v>0.04698397963</v>
      </c>
      <c r="I12" s="6">
        <f t="shared" si="13"/>
        <v>521515.3185</v>
      </c>
      <c r="J12" s="7">
        <f t="shared" si="5"/>
        <v>0.5295240306</v>
      </c>
      <c r="K12" s="6">
        <f t="shared" si="14"/>
        <v>69410.06552</v>
      </c>
      <c r="L12" s="7">
        <f t="shared" si="2"/>
        <v>0.07047596945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>
      <c r="A13" s="4">
        <v>40969.0</v>
      </c>
      <c r="B13" s="5" t="s">
        <v>17</v>
      </c>
      <c r="C13" s="6">
        <v>6750.0</v>
      </c>
      <c r="D13" s="6">
        <f t="shared" si="3"/>
        <v>991625.64</v>
      </c>
      <c r="E13" s="6">
        <f t="shared" si="11"/>
        <v>350059.7371</v>
      </c>
      <c r="F13" s="7">
        <f t="shared" si="4"/>
        <v>0.3530160204</v>
      </c>
      <c r="G13" s="6">
        <f t="shared" si="12"/>
        <v>46590.51887</v>
      </c>
      <c r="H13" s="7">
        <f t="shared" si="1"/>
        <v>0.04698397963</v>
      </c>
      <c r="I13" s="6">
        <f t="shared" si="13"/>
        <v>525089.6057</v>
      </c>
      <c r="J13" s="7">
        <f t="shared" si="5"/>
        <v>0.5295240306</v>
      </c>
      <c r="K13" s="6">
        <f t="shared" si="14"/>
        <v>69885.77831</v>
      </c>
      <c r="L13" s="7">
        <f t="shared" si="2"/>
        <v>0.07047596945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>
      <c r="A14" s="4">
        <v>41061.0</v>
      </c>
      <c r="B14" s="5" t="s">
        <v>17</v>
      </c>
      <c r="C14" s="6">
        <v>6750.0</v>
      </c>
      <c r="D14" s="6">
        <f t="shared" si="3"/>
        <v>998375.64</v>
      </c>
      <c r="E14" s="6">
        <f t="shared" si="11"/>
        <v>352442.5953</v>
      </c>
      <c r="F14" s="7">
        <f t="shared" si="4"/>
        <v>0.3530160204</v>
      </c>
      <c r="G14" s="6">
        <f t="shared" si="12"/>
        <v>46907.66074</v>
      </c>
      <c r="H14" s="7">
        <f t="shared" si="1"/>
        <v>0.04698397963</v>
      </c>
      <c r="I14" s="6">
        <f t="shared" si="13"/>
        <v>528663.8929</v>
      </c>
      <c r="J14" s="7">
        <f t="shared" si="5"/>
        <v>0.5295240306</v>
      </c>
      <c r="K14" s="6">
        <f t="shared" si="14"/>
        <v>70361.4911</v>
      </c>
      <c r="L14" s="7">
        <f t="shared" si="2"/>
        <v>0.07047596945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>
      <c r="A15" s="11">
        <v>41074.0</v>
      </c>
      <c r="B15" s="5" t="s">
        <v>18</v>
      </c>
      <c r="C15" s="6">
        <v>75000.0</v>
      </c>
      <c r="D15" s="6">
        <f t="shared" si="3"/>
        <v>1073375.64</v>
      </c>
      <c r="E15" s="6">
        <f>E14</f>
        <v>352442.5953</v>
      </c>
      <c r="F15" s="7">
        <f t="shared" si="4"/>
        <v>0.3283497241</v>
      </c>
      <c r="G15" s="6">
        <f>G14+(75000*40%)</f>
        <v>76907.66074</v>
      </c>
      <c r="H15" s="7">
        <f t="shared" si="1"/>
        <v>0.07165027589</v>
      </c>
      <c r="I15" s="6">
        <f>I14</f>
        <v>528663.8929</v>
      </c>
      <c r="J15" s="7">
        <f t="shared" si="5"/>
        <v>0.4925245862</v>
      </c>
      <c r="K15" s="6">
        <f>K14+(75000*60%)</f>
        <v>115361.4911</v>
      </c>
      <c r="L15" s="7">
        <f t="shared" si="2"/>
        <v>0.1074754138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>
      <c r="A16" s="4">
        <v>41153.0</v>
      </c>
      <c r="B16" s="5" t="s">
        <v>17</v>
      </c>
      <c r="C16" s="6">
        <v>6750.0</v>
      </c>
      <c r="D16" s="6">
        <f t="shared" si="3"/>
        <v>1080125.64</v>
      </c>
      <c r="E16" s="6">
        <f t="shared" ref="E16:E21" si="15">D16*F15</f>
        <v>354658.9559</v>
      </c>
      <c r="F16" s="7">
        <f t="shared" si="4"/>
        <v>0.3283497241</v>
      </c>
      <c r="G16" s="6">
        <f t="shared" ref="G16:G21" si="16">D16*H15</f>
        <v>77391.3001</v>
      </c>
      <c r="H16" s="7">
        <f t="shared" si="1"/>
        <v>0.07165027589</v>
      </c>
      <c r="I16" s="6">
        <f t="shared" ref="I16:I21" si="17">D16*J15</f>
        <v>531988.4339</v>
      </c>
      <c r="J16" s="7">
        <f t="shared" si="5"/>
        <v>0.4925245862</v>
      </c>
      <c r="K16" s="6">
        <f t="shared" ref="K16:K21" si="18">D16*L15</f>
        <v>116086.9501</v>
      </c>
      <c r="L16" s="7">
        <f t="shared" si="2"/>
        <v>0.1074754138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>
      <c r="A17" s="4">
        <v>41244.0</v>
      </c>
      <c r="B17" s="5" t="s">
        <v>17</v>
      </c>
      <c r="C17" s="6">
        <v>6750.0</v>
      </c>
      <c r="D17" s="6">
        <f t="shared" si="3"/>
        <v>1086875.64</v>
      </c>
      <c r="E17" s="6">
        <f t="shared" si="15"/>
        <v>356875.3165</v>
      </c>
      <c r="F17" s="7">
        <f t="shared" si="4"/>
        <v>0.3283497241</v>
      </c>
      <c r="G17" s="6">
        <f t="shared" si="16"/>
        <v>77874.93946</v>
      </c>
      <c r="H17" s="7">
        <f t="shared" si="1"/>
        <v>0.07165027589</v>
      </c>
      <c r="I17" s="6">
        <f t="shared" si="17"/>
        <v>535312.9748</v>
      </c>
      <c r="J17" s="7">
        <f t="shared" si="5"/>
        <v>0.4925245862</v>
      </c>
      <c r="K17" s="6">
        <f t="shared" si="18"/>
        <v>116812.4092</v>
      </c>
      <c r="L17" s="7">
        <f t="shared" si="2"/>
        <v>0.1074754138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>
      <c r="A18" s="4">
        <v>41334.0</v>
      </c>
      <c r="B18" s="5" t="s">
        <v>17</v>
      </c>
      <c r="C18" s="6">
        <v>6750.0</v>
      </c>
      <c r="D18" s="6">
        <f t="shared" si="3"/>
        <v>1093625.64</v>
      </c>
      <c r="E18" s="6">
        <f t="shared" si="15"/>
        <v>359091.6772</v>
      </c>
      <c r="F18" s="7">
        <f t="shared" si="4"/>
        <v>0.3283497241</v>
      </c>
      <c r="G18" s="6">
        <f t="shared" si="16"/>
        <v>78358.57882</v>
      </c>
      <c r="H18" s="7">
        <f t="shared" si="1"/>
        <v>0.07165027589</v>
      </c>
      <c r="I18" s="6">
        <f t="shared" si="17"/>
        <v>538637.5158</v>
      </c>
      <c r="J18" s="7">
        <f t="shared" si="5"/>
        <v>0.4925245862</v>
      </c>
      <c r="K18" s="6">
        <f t="shared" si="18"/>
        <v>117537.8682</v>
      </c>
      <c r="L18" s="7">
        <f t="shared" si="2"/>
        <v>0.1074754138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>
      <c r="A19" s="4">
        <v>41426.0</v>
      </c>
      <c r="B19" s="5" t="s">
        <v>17</v>
      </c>
      <c r="C19" s="6">
        <v>6750.0</v>
      </c>
      <c r="D19" s="6">
        <f t="shared" si="3"/>
        <v>1100375.64</v>
      </c>
      <c r="E19" s="6">
        <f t="shared" si="15"/>
        <v>361308.0378</v>
      </c>
      <c r="F19" s="7">
        <f t="shared" si="4"/>
        <v>0.3283497241</v>
      </c>
      <c r="G19" s="6">
        <f t="shared" si="16"/>
        <v>78842.21818</v>
      </c>
      <c r="H19" s="7">
        <f t="shared" si="1"/>
        <v>0.07165027589</v>
      </c>
      <c r="I19" s="6">
        <f t="shared" si="17"/>
        <v>541962.0567</v>
      </c>
      <c r="J19" s="7">
        <f t="shared" si="5"/>
        <v>0.4925245862</v>
      </c>
      <c r="K19" s="6">
        <f t="shared" si="18"/>
        <v>118263.3273</v>
      </c>
      <c r="L19" s="7">
        <f t="shared" si="2"/>
        <v>0.1074754138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>
      <c r="A20" s="4">
        <v>41518.0</v>
      </c>
      <c r="B20" s="5" t="s">
        <v>17</v>
      </c>
      <c r="C20" s="6">
        <v>6750.0</v>
      </c>
      <c r="D20" s="6">
        <f t="shared" si="3"/>
        <v>1107125.64</v>
      </c>
      <c r="E20" s="6">
        <f t="shared" si="15"/>
        <v>363524.3985</v>
      </c>
      <c r="F20" s="7">
        <f t="shared" si="4"/>
        <v>0.3283497241</v>
      </c>
      <c r="G20" s="6">
        <f t="shared" si="16"/>
        <v>79325.85755</v>
      </c>
      <c r="H20" s="7">
        <f t="shared" si="1"/>
        <v>0.07165027589</v>
      </c>
      <c r="I20" s="6">
        <f t="shared" si="17"/>
        <v>545286.5977</v>
      </c>
      <c r="J20" s="7">
        <f t="shared" si="5"/>
        <v>0.4925245862</v>
      </c>
      <c r="K20" s="6">
        <f t="shared" si="18"/>
        <v>118988.7863</v>
      </c>
      <c r="L20" s="7">
        <f t="shared" si="2"/>
        <v>0.1074754138</v>
      </c>
      <c r="M20" s="5"/>
      <c r="N20" s="12"/>
      <c r="O20" s="5"/>
      <c r="P20" s="5"/>
      <c r="Q20" s="5"/>
      <c r="R20" s="5"/>
      <c r="S20" s="5"/>
      <c r="T20" s="5"/>
      <c r="U20" s="5"/>
      <c r="V20" s="5"/>
      <c r="W20" s="5"/>
    </row>
    <row r="21" ht="15.75" customHeight="1">
      <c r="A21" s="4">
        <v>41596.0</v>
      </c>
      <c r="B21" s="5" t="s">
        <v>19</v>
      </c>
      <c r="C21" s="6"/>
      <c r="D21" s="6">
        <v>1265910.1</v>
      </c>
      <c r="E21" s="6">
        <f t="shared" si="15"/>
        <v>415661.2321</v>
      </c>
      <c r="F21" s="7">
        <f t="shared" si="4"/>
        <v>0.3283497241</v>
      </c>
      <c r="G21" s="6">
        <f t="shared" si="16"/>
        <v>90702.80791</v>
      </c>
      <c r="H21" s="7">
        <f t="shared" si="1"/>
        <v>0.07165027589</v>
      </c>
      <c r="I21" s="6">
        <f t="shared" si="17"/>
        <v>623491.8481</v>
      </c>
      <c r="J21" s="7">
        <f t="shared" si="5"/>
        <v>0.4925245862</v>
      </c>
      <c r="K21" s="6">
        <f t="shared" si="18"/>
        <v>136054.2119</v>
      </c>
      <c r="L21" s="7">
        <f t="shared" si="2"/>
        <v>0.1074754138</v>
      </c>
      <c r="M21" s="5"/>
      <c r="N21" s="12"/>
      <c r="O21" s="5"/>
      <c r="Q21" s="5"/>
      <c r="R21" s="5"/>
      <c r="S21" s="5">
        <f>G21/1500000</f>
        <v>0.06046853861</v>
      </c>
      <c r="T21" s="5"/>
      <c r="U21" s="5"/>
      <c r="V21" s="5"/>
      <c r="W21" s="5"/>
    </row>
    <row r="22" ht="15.75" customHeight="1">
      <c r="A22" s="4">
        <v>41597.0</v>
      </c>
      <c r="B22" s="5" t="s">
        <v>20</v>
      </c>
      <c r="C22" s="6">
        <f>-((G21/4)+(K21/4))</f>
        <v>-56689.25494</v>
      </c>
      <c r="D22" s="6">
        <f t="shared" ref="D22:D37" si="19">D21+C22</f>
        <v>1209220.845</v>
      </c>
      <c r="E22" s="6">
        <f>(E21+(G21/4*3))</f>
        <v>483688.338</v>
      </c>
      <c r="F22" s="7">
        <f t="shared" si="4"/>
        <v>0.4</v>
      </c>
      <c r="G22" s="6">
        <v>0.0</v>
      </c>
      <c r="H22" s="7">
        <f t="shared" si="1"/>
        <v>0</v>
      </c>
      <c r="I22" s="6">
        <f>(I21+(K21/4*3))</f>
        <v>725532.507</v>
      </c>
      <c r="J22" s="7">
        <f t="shared" si="5"/>
        <v>0.6</v>
      </c>
      <c r="K22" s="6">
        <v>0.0</v>
      </c>
      <c r="L22" s="7">
        <f t="shared" si="2"/>
        <v>0</v>
      </c>
      <c r="M22" s="5"/>
      <c r="N22" s="5"/>
      <c r="O22" s="5"/>
      <c r="P22" s="7">
        <f>(G21/1500000)</f>
        <v>0.06046853861</v>
      </c>
      <c r="Q22" s="7">
        <f>K21/1500000</f>
        <v>0.09070280791</v>
      </c>
      <c r="R22" s="5"/>
      <c r="S22" s="5">
        <f>S21*0.25</f>
        <v>0.01511713465</v>
      </c>
      <c r="T22" s="5"/>
      <c r="U22" s="10"/>
      <c r="V22" s="5"/>
      <c r="W22" s="5"/>
    </row>
    <row r="23" ht="15.75" customHeight="1">
      <c r="A23" s="11">
        <v>41597.0</v>
      </c>
      <c r="B23" s="13" t="s">
        <v>20</v>
      </c>
      <c r="C23" s="14">
        <f>-(100000+C22)</f>
        <v>-43310.74506</v>
      </c>
      <c r="D23" s="14">
        <f t="shared" si="19"/>
        <v>1165910.1</v>
      </c>
      <c r="E23" s="14">
        <f>(E22+(C23*40%))</f>
        <v>466364.04</v>
      </c>
      <c r="F23" s="15">
        <f t="shared" si="4"/>
        <v>0.4</v>
      </c>
      <c r="G23" s="14">
        <v>0.0</v>
      </c>
      <c r="H23" s="15">
        <f t="shared" si="1"/>
        <v>0</v>
      </c>
      <c r="I23" s="14">
        <f>I22+(C23*60%)</f>
        <v>699546.06</v>
      </c>
      <c r="J23" s="15">
        <f t="shared" si="5"/>
        <v>0.6</v>
      </c>
      <c r="K23" s="6">
        <v>0.0</v>
      </c>
      <c r="L23" s="15">
        <f t="shared" si="2"/>
        <v>0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ht="15.75" customHeight="1">
      <c r="A24" s="4">
        <v>41609.0</v>
      </c>
      <c r="B24" s="5" t="s">
        <v>17</v>
      </c>
      <c r="C24" s="6">
        <v>6750.0</v>
      </c>
      <c r="D24" s="6">
        <f t="shared" si="19"/>
        <v>1172660.1</v>
      </c>
      <c r="E24" s="6">
        <f t="shared" ref="E24:E26" si="20">D24*F23</f>
        <v>469064.04</v>
      </c>
      <c r="F24" s="7">
        <f t="shared" si="4"/>
        <v>0.4</v>
      </c>
      <c r="G24" s="6">
        <v>0.0</v>
      </c>
      <c r="H24" s="7">
        <f t="shared" si="1"/>
        <v>0</v>
      </c>
      <c r="I24" s="6">
        <f t="shared" ref="I24:I26" si="21">D24*J23</f>
        <v>703596.06</v>
      </c>
      <c r="J24" s="7">
        <f t="shared" si="5"/>
        <v>0.6</v>
      </c>
      <c r="K24" s="6">
        <v>0.0</v>
      </c>
      <c r="L24" s="7">
        <f t="shared" si="2"/>
        <v>0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ht="15.75" customHeight="1">
      <c r="A25" s="4">
        <v>41699.0</v>
      </c>
      <c r="B25" s="5" t="s">
        <v>17</v>
      </c>
      <c r="C25" s="6">
        <v>6750.0</v>
      </c>
      <c r="D25" s="6">
        <f t="shared" si="19"/>
        <v>1179410.1</v>
      </c>
      <c r="E25" s="6">
        <f t="shared" si="20"/>
        <v>471764.04</v>
      </c>
      <c r="F25" s="7">
        <f t="shared" si="4"/>
        <v>0.4</v>
      </c>
      <c r="G25" s="6">
        <v>0.0</v>
      </c>
      <c r="H25" s="7">
        <f t="shared" si="1"/>
        <v>0</v>
      </c>
      <c r="I25" s="6">
        <f t="shared" si="21"/>
        <v>707646.06</v>
      </c>
      <c r="J25" s="7">
        <f t="shared" si="5"/>
        <v>0.6</v>
      </c>
      <c r="K25" s="6">
        <v>0.0</v>
      </c>
      <c r="L25" s="7">
        <f t="shared" si="2"/>
        <v>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ht="15.75" customHeight="1">
      <c r="A26" s="4">
        <v>41791.0</v>
      </c>
      <c r="B26" s="5" t="s">
        <v>17</v>
      </c>
      <c r="C26" s="6">
        <v>6750.0</v>
      </c>
      <c r="D26" s="6">
        <f t="shared" si="19"/>
        <v>1186160.1</v>
      </c>
      <c r="E26" s="6">
        <f t="shared" si="20"/>
        <v>474464.04</v>
      </c>
      <c r="F26" s="7">
        <f t="shared" si="4"/>
        <v>0.4</v>
      </c>
      <c r="G26" s="6">
        <v>0.0</v>
      </c>
      <c r="H26" s="7">
        <f t="shared" si="1"/>
        <v>0</v>
      </c>
      <c r="I26" s="6">
        <f t="shared" si="21"/>
        <v>711696.06</v>
      </c>
      <c r="J26" s="7">
        <f t="shared" si="5"/>
        <v>0.6</v>
      </c>
      <c r="K26" s="6">
        <v>0.0</v>
      </c>
      <c r="L26" s="7">
        <f t="shared" si="2"/>
        <v>0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ht="15.75" customHeight="1">
      <c r="A27" s="11">
        <v>41809.0</v>
      </c>
      <c r="B27" s="5" t="s">
        <v>18</v>
      </c>
      <c r="C27" s="6">
        <v>36000.0</v>
      </c>
      <c r="D27" s="6">
        <f t="shared" si="19"/>
        <v>1222160.1</v>
      </c>
      <c r="E27" s="6">
        <f>E26</f>
        <v>474464.04</v>
      </c>
      <c r="F27" s="7">
        <f t="shared" si="4"/>
        <v>0.388217583</v>
      </c>
      <c r="G27" s="6">
        <f>(36000*40%)</f>
        <v>14400</v>
      </c>
      <c r="H27" s="7">
        <f t="shared" si="1"/>
        <v>0.01178241705</v>
      </c>
      <c r="I27" s="6">
        <f>I26</f>
        <v>711696.06</v>
      </c>
      <c r="J27" s="7">
        <f t="shared" si="5"/>
        <v>0.5823263744</v>
      </c>
      <c r="K27" s="6">
        <f>C27*60%</f>
        <v>21600</v>
      </c>
      <c r="L27" s="7">
        <f t="shared" si="2"/>
        <v>0.01767362557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ht="15.75" customHeight="1">
      <c r="A28" s="4">
        <v>41883.0</v>
      </c>
      <c r="B28" s="5" t="s">
        <v>17</v>
      </c>
      <c r="C28" s="6">
        <v>6750.0</v>
      </c>
      <c r="D28" s="6">
        <f t="shared" si="19"/>
        <v>1228910.1</v>
      </c>
      <c r="E28" s="6">
        <f t="shared" ref="E28:E32" si="22">D28*F27</f>
        <v>477084.5087</v>
      </c>
      <c r="F28" s="7">
        <f t="shared" si="4"/>
        <v>0.388217583</v>
      </c>
      <c r="G28" s="6">
        <f t="shared" ref="G28:G32" si="23">D28*H27</f>
        <v>14479.53132</v>
      </c>
      <c r="H28" s="7">
        <f t="shared" si="1"/>
        <v>0.01178241705</v>
      </c>
      <c r="I28" s="6">
        <f t="shared" ref="I28:I32" si="24">D28*J27</f>
        <v>715626.763</v>
      </c>
      <c r="J28" s="7">
        <f t="shared" si="5"/>
        <v>0.5823263744</v>
      </c>
      <c r="K28" s="6">
        <f t="shared" ref="K28:K32" si="25">D28*L27</f>
        <v>21719.29697</v>
      </c>
      <c r="L28" s="7">
        <f t="shared" si="2"/>
        <v>0.01767362557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ht="15.75" customHeight="1">
      <c r="A29" s="4">
        <v>41974.0</v>
      </c>
      <c r="B29" s="5" t="s">
        <v>17</v>
      </c>
      <c r="C29" s="6">
        <v>6750.0</v>
      </c>
      <c r="D29" s="6">
        <f t="shared" si="19"/>
        <v>1235660.1</v>
      </c>
      <c r="E29" s="6">
        <f t="shared" si="22"/>
        <v>479704.9774</v>
      </c>
      <c r="F29" s="7">
        <f t="shared" si="4"/>
        <v>0.388217583</v>
      </c>
      <c r="G29" s="6">
        <f t="shared" si="23"/>
        <v>14559.06263</v>
      </c>
      <c r="H29" s="7">
        <f t="shared" si="1"/>
        <v>0.01178241705</v>
      </c>
      <c r="I29" s="6">
        <f t="shared" si="24"/>
        <v>719557.4661</v>
      </c>
      <c r="J29" s="7">
        <f t="shared" si="5"/>
        <v>0.5823263744</v>
      </c>
      <c r="K29" s="6">
        <f t="shared" si="25"/>
        <v>21838.59395</v>
      </c>
      <c r="L29" s="7">
        <f t="shared" si="2"/>
        <v>0.01767362557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ht="15.75" customHeight="1">
      <c r="A30" s="4">
        <v>42064.0</v>
      </c>
      <c r="B30" s="5" t="s">
        <v>17</v>
      </c>
      <c r="C30" s="6">
        <v>6750.0</v>
      </c>
      <c r="D30" s="6">
        <f t="shared" si="19"/>
        <v>1242410.1</v>
      </c>
      <c r="E30" s="6">
        <f t="shared" si="22"/>
        <v>482325.4461</v>
      </c>
      <c r="F30" s="7">
        <f t="shared" si="4"/>
        <v>0.388217583</v>
      </c>
      <c r="G30" s="6">
        <f t="shared" si="23"/>
        <v>14638.59395</v>
      </c>
      <c r="H30" s="7">
        <f t="shared" si="1"/>
        <v>0.01178241705</v>
      </c>
      <c r="I30" s="6">
        <f t="shared" si="24"/>
        <v>723488.1691</v>
      </c>
      <c r="J30" s="7">
        <f t="shared" si="5"/>
        <v>0.5823263744</v>
      </c>
      <c r="K30" s="6">
        <f t="shared" si="25"/>
        <v>21957.89092</v>
      </c>
      <c r="L30" s="7">
        <f t="shared" si="2"/>
        <v>0.01767362557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ht="15.75" customHeight="1">
      <c r="A31" s="4">
        <v>42156.0</v>
      </c>
      <c r="B31" s="5" t="s">
        <v>17</v>
      </c>
      <c r="C31" s="6">
        <v>6750.0</v>
      </c>
      <c r="D31" s="6">
        <f t="shared" si="19"/>
        <v>1249160.1</v>
      </c>
      <c r="E31" s="6">
        <f t="shared" si="22"/>
        <v>484945.9147</v>
      </c>
      <c r="F31" s="7">
        <f t="shared" si="4"/>
        <v>0.388217583</v>
      </c>
      <c r="G31" s="6">
        <f t="shared" si="23"/>
        <v>14718.12526</v>
      </c>
      <c r="H31" s="7">
        <f t="shared" si="1"/>
        <v>0.01178241705</v>
      </c>
      <c r="I31" s="6">
        <f t="shared" si="24"/>
        <v>727418.8721</v>
      </c>
      <c r="J31" s="7">
        <f t="shared" si="5"/>
        <v>0.5823263744</v>
      </c>
      <c r="K31" s="6">
        <f t="shared" si="25"/>
        <v>22077.18789</v>
      </c>
      <c r="L31" s="7">
        <f t="shared" si="2"/>
        <v>0.01767362557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ht="15.75" customHeight="1">
      <c r="A32" s="4">
        <v>42248.0</v>
      </c>
      <c r="B32" s="5" t="s">
        <v>17</v>
      </c>
      <c r="C32" s="6">
        <v>6750.0</v>
      </c>
      <c r="D32" s="6">
        <f t="shared" si="19"/>
        <v>1255910.1</v>
      </c>
      <c r="E32" s="6">
        <f t="shared" si="22"/>
        <v>487566.3834</v>
      </c>
      <c r="F32" s="7">
        <f t="shared" si="4"/>
        <v>0.388217583</v>
      </c>
      <c r="G32" s="6">
        <f t="shared" si="23"/>
        <v>14797.65658</v>
      </c>
      <c r="H32" s="7">
        <f t="shared" si="1"/>
        <v>0.01178241705</v>
      </c>
      <c r="I32" s="6">
        <f t="shared" si="24"/>
        <v>731349.5751</v>
      </c>
      <c r="J32" s="7">
        <f t="shared" si="5"/>
        <v>0.5823263744</v>
      </c>
      <c r="K32" s="6">
        <f t="shared" si="25"/>
        <v>22196.48486</v>
      </c>
      <c r="L32" s="7">
        <f t="shared" si="2"/>
        <v>0.01767362557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ht="15.75" customHeight="1">
      <c r="A33" s="11">
        <v>42332.0</v>
      </c>
      <c r="B33" s="5" t="s">
        <v>18</v>
      </c>
      <c r="C33" s="6">
        <v>80000.0</v>
      </c>
      <c r="D33" s="6">
        <f t="shared" si="19"/>
        <v>1335910.1</v>
      </c>
      <c r="E33" s="6">
        <f>E32</f>
        <v>487566.3834</v>
      </c>
      <c r="F33" s="7">
        <f t="shared" si="4"/>
        <v>0.3649694567</v>
      </c>
      <c r="G33" s="6">
        <f>G32+(C33*40%)</f>
        <v>46797.65658</v>
      </c>
      <c r="H33" s="7">
        <f t="shared" si="1"/>
        <v>0.03503054328</v>
      </c>
      <c r="I33" s="6">
        <f>I32</f>
        <v>731349.5751</v>
      </c>
      <c r="J33" s="7">
        <f t="shared" si="5"/>
        <v>0.5474541851</v>
      </c>
      <c r="K33" s="6">
        <f>K32+(C33*60%)</f>
        <v>70196.48486</v>
      </c>
      <c r="L33" s="7">
        <f t="shared" si="2"/>
        <v>0.05254581492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ht="15.75" customHeight="1">
      <c r="A34" s="4">
        <v>42339.0</v>
      </c>
      <c r="B34" s="5" t="s">
        <v>17</v>
      </c>
      <c r="C34" s="6">
        <v>6750.0</v>
      </c>
      <c r="D34" s="6">
        <f t="shared" si="19"/>
        <v>1342660.1</v>
      </c>
      <c r="E34" s="6">
        <f t="shared" ref="E34:E39" si="26">D34*F33</f>
        <v>490029.9273</v>
      </c>
      <c r="F34" s="7">
        <f t="shared" si="4"/>
        <v>0.3649694567</v>
      </c>
      <c r="G34" s="6">
        <f t="shared" ref="G34:G39" si="27">D34*H33</f>
        <v>47034.11274</v>
      </c>
      <c r="H34" s="7">
        <f t="shared" si="1"/>
        <v>0.03503054328</v>
      </c>
      <c r="I34" s="6">
        <f t="shared" ref="I34:I39" si="28">D34*J33</f>
        <v>735044.8909</v>
      </c>
      <c r="J34" s="7">
        <f t="shared" si="5"/>
        <v>0.5474541851</v>
      </c>
      <c r="K34" s="6">
        <f t="shared" ref="K34:K39" si="29">D34*L33</f>
        <v>70551.16911</v>
      </c>
      <c r="L34" s="7">
        <f t="shared" si="2"/>
        <v>0.05254581492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ht="15.75" customHeight="1">
      <c r="A35" s="4">
        <v>42430.0</v>
      </c>
      <c r="B35" s="5" t="s">
        <v>17</v>
      </c>
      <c r="C35" s="6">
        <v>6750.0</v>
      </c>
      <c r="D35" s="6">
        <f t="shared" si="19"/>
        <v>1349410.1</v>
      </c>
      <c r="E35" s="6">
        <f t="shared" si="26"/>
        <v>492493.4711</v>
      </c>
      <c r="F35" s="7">
        <f t="shared" si="4"/>
        <v>0.3649694567</v>
      </c>
      <c r="G35" s="6">
        <f t="shared" si="27"/>
        <v>47270.56891</v>
      </c>
      <c r="H35" s="7">
        <f t="shared" si="1"/>
        <v>0.03503054328</v>
      </c>
      <c r="I35" s="6">
        <f t="shared" si="28"/>
        <v>738740.2066</v>
      </c>
      <c r="J35" s="7">
        <f t="shared" si="5"/>
        <v>0.5474541851</v>
      </c>
      <c r="K35" s="6">
        <f t="shared" si="29"/>
        <v>70905.85336</v>
      </c>
      <c r="L35" s="7">
        <f t="shared" si="2"/>
        <v>0.05254581492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ht="15.75" customHeight="1">
      <c r="A36" s="4">
        <v>42522.0</v>
      </c>
      <c r="B36" s="5" t="s">
        <v>17</v>
      </c>
      <c r="C36" s="6">
        <v>6750.0</v>
      </c>
      <c r="D36" s="6">
        <f t="shared" si="19"/>
        <v>1356160.1</v>
      </c>
      <c r="E36" s="6">
        <f t="shared" si="26"/>
        <v>494957.0149</v>
      </c>
      <c r="F36" s="7">
        <f t="shared" si="4"/>
        <v>0.3649694567</v>
      </c>
      <c r="G36" s="6">
        <f t="shared" si="27"/>
        <v>47507.02508</v>
      </c>
      <c r="H36" s="7">
        <f t="shared" si="1"/>
        <v>0.03503054328</v>
      </c>
      <c r="I36" s="6">
        <f t="shared" si="28"/>
        <v>742435.5224</v>
      </c>
      <c r="J36" s="7">
        <f t="shared" si="5"/>
        <v>0.5474541851</v>
      </c>
      <c r="K36" s="6">
        <f t="shared" si="29"/>
        <v>71260.53762</v>
      </c>
      <c r="L36" s="7">
        <f t="shared" si="2"/>
        <v>0.05254581492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ht="15.75" customHeight="1">
      <c r="A37" s="4">
        <v>42614.0</v>
      </c>
      <c r="B37" s="5" t="s">
        <v>17</v>
      </c>
      <c r="C37" s="6">
        <v>2250.0</v>
      </c>
      <c r="D37" s="6">
        <f t="shared" si="19"/>
        <v>1358410.1</v>
      </c>
      <c r="E37" s="6">
        <f t="shared" si="26"/>
        <v>495778.1962</v>
      </c>
      <c r="F37" s="7">
        <f t="shared" si="4"/>
        <v>0.3649694567</v>
      </c>
      <c r="G37" s="6">
        <f t="shared" si="27"/>
        <v>47585.8438</v>
      </c>
      <c r="H37" s="7">
        <f t="shared" si="1"/>
        <v>0.03503054328</v>
      </c>
      <c r="I37" s="6">
        <f t="shared" si="28"/>
        <v>743667.2943</v>
      </c>
      <c r="J37" s="7">
        <f t="shared" si="5"/>
        <v>0.5474541851</v>
      </c>
      <c r="K37" s="6">
        <f t="shared" si="29"/>
        <v>71378.7657</v>
      </c>
      <c r="L37" s="7">
        <f t="shared" si="2"/>
        <v>0.05254581492</v>
      </c>
      <c r="M37" s="5"/>
      <c r="N37" s="12"/>
      <c r="O37" s="5"/>
      <c r="P37" s="5"/>
      <c r="Q37" s="5"/>
      <c r="R37" s="5"/>
      <c r="S37" s="5"/>
      <c r="T37" s="5"/>
      <c r="U37" s="5"/>
      <c r="V37" s="5"/>
      <c r="W37" s="5"/>
    </row>
    <row r="38" ht="15.75" customHeight="1">
      <c r="A38" s="4">
        <v>43100.0</v>
      </c>
      <c r="B38" s="5" t="s">
        <v>19</v>
      </c>
      <c r="C38" s="6">
        <v>0.0</v>
      </c>
      <c r="D38" s="8">
        <v>1761230.63</v>
      </c>
      <c r="E38" s="6">
        <f t="shared" si="26"/>
        <v>642795.3862</v>
      </c>
      <c r="F38" s="7">
        <f t="shared" si="4"/>
        <v>0.3649694567</v>
      </c>
      <c r="G38" s="6">
        <f t="shared" si="27"/>
        <v>61696.86581</v>
      </c>
      <c r="H38" s="7">
        <f t="shared" si="1"/>
        <v>0.03503054328</v>
      </c>
      <c r="I38" s="6">
        <f t="shared" si="28"/>
        <v>964193.0793</v>
      </c>
      <c r="J38" s="7">
        <f t="shared" si="5"/>
        <v>0.5474541851</v>
      </c>
      <c r="K38" s="6">
        <f t="shared" si="29"/>
        <v>92545.29871</v>
      </c>
      <c r="L38" s="7">
        <f t="shared" si="2"/>
        <v>0.05254581492</v>
      </c>
      <c r="M38" s="5"/>
      <c r="N38" s="14"/>
      <c r="O38" s="5"/>
      <c r="P38" s="5"/>
      <c r="Q38" s="5"/>
      <c r="R38" s="5"/>
      <c r="S38" s="5"/>
      <c r="T38" s="5"/>
      <c r="U38" s="5"/>
      <c r="V38" s="5"/>
      <c r="W38" s="5"/>
    </row>
    <row r="39" ht="15.75" customHeight="1">
      <c r="A39" s="5" t="s">
        <v>21</v>
      </c>
      <c r="B39" s="5" t="s">
        <v>19</v>
      </c>
      <c r="C39" s="6"/>
      <c r="D39" s="8">
        <v>1796880.0</v>
      </c>
      <c r="E39" s="6">
        <f t="shared" si="26"/>
        <v>655806.3174</v>
      </c>
      <c r="F39" s="7">
        <f t="shared" si="4"/>
        <v>0.3649694567</v>
      </c>
      <c r="G39" s="6">
        <f t="shared" si="27"/>
        <v>62945.68261</v>
      </c>
      <c r="H39" s="7">
        <f t="shared" si="1"/>
        <v>0.03503054328</v>
      </c>
      <c r="I39" s="6">
        <f t="shared" si="28"/>
        <v>983709.4761</v>
      </c>
      <c r="J39" s="7">
        <f t="shared" si="5"/>
        <v>0.5474541851</v>
      </c>
      <c r="K39" s="6">
        <f t="shared" si="29"/>
        <v>94418.52391</v>
      </c>
      <c r="L39" s="7">
        <f t="shared" si="2"/>
        <v>0.05254581492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ht="15.75" customHeight="1">
      <c r="A40" s="4"/>
      <c r="B40" s="5" t="s">
        <v>22</v>
      </c>
      <c r="C40" s="6"/>
      <c r="D40" s="6"/>
      <c r="E40" s="6"/>
      <c r="F40" s="7"/>
      <c r="G40" s="6"/>
      <c r="H40" s="7"/>
      <c r="I40" s="6"/>
      <c r="J40" s="7"/>
      <c r="K40" s="6"/>
      <c r="L40" s="7"/>
      <c r="M40" s="5"/>
      <c r="N40" s="5"/>
      <c r="O40" s="5"/>
      <c r="P40" s="16">
        <f t="shared" ref="P40:Q40" si="30">SUM(P3:P39)</f>
        <v>0.3049129831</v>
      </c>
      <c r="Q40" s="16">
        <f t="shared" si="30"/>
        <v>0.4573694746</v>
      </c>
      <c r="R40" s="5"/>
      <c r="S40" s="5"/>
      <c r="T40" s="5"/>
      <c r="U40" s="5"/>
      <c r="V40" s="5"/>
      <c r="W40" s="5"/>
    </row>
    <row r="41" ht="15.75" customHeight="1">
      <c r="A41" s="4"/>
      <c r="B41" s="5"/>
      <c r="C41" s="6"/>
      <c r="D41" s="6"/>
      <c r="E41" s="6"/>
      <c r="F41" s="7"/>
      <c r="G41" s="6"/>
      <c r="H41" s="7"/>
      <c r="I41" s="6"/>
      <c r="J41" s="7"/>
      <c r="K41" s="6"/>
      <c r="L41" s="7"/>
      <c r="M41" s="5"/>
      <c r="N41" s="5"/>
      <c r="O41" s="5"/>
      <c r="P41" s="16">
        <f>1-P40</f>
        <v>0.6950870169</v>
      </c>
      <c r="Q41" s="5"/>
      <c r="R41" s="5"/>
      <c r="S41" s="5"/>
      <c r="T41" s="5"/>
      <c r="U41" s="5"/>
      <c r="V41" s="5"/>
      <c r="W41" s="5"/>
    </row>
    <row r="42" ht="15.75" customHeight="1">
      <c r="A42" s="4"/>
      <c r="B42" s="5"/>
      <c r="C42" s="6"/>
      <c r="D42" s="6"/>
      <c r="E42" s="6"/>
      <c r="F42" s="7"/>
      <c r="G42" s="6"/>
      <c r="H42" s="7"/>
      <c r="I42" s="6"/>
      <c r="J42" s="7"/>
      <c r="K42" s="6"/>
      <c r="L42" s="7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ht="15.75" customHeight="1">
      <c r="A43" s="5"/>
      <c r="B43" s="5"/>
      <c r="C43" s="6"/>
      <c r="D43" s="6"/>
      <c r="E43" s="6"/>
      <c r="F43" s="7"/>
      <c r="G43" s="6"/>
      <c r="H43" s="7"/>
      <c r="I43" s="6"/>
      <c r="J43" s="7"/>
      <c r="K43" s="6"/>
      <c r="L43" s="7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ht="15.75" customHeight="1">
      <c r="A44" s="5"/>
      <c r="B44" s="5"/>
      <c r="C44" s="6"/>
      <c r="D44" s="6"/>
      <c r="E44" s="6"/>
      <c r="F44" s="7"/>
      <c r="G44" s="6"/>
      <c r="H44" s="7"/>
      <c r="I44" s="6"/>
      <c r="J44" s="7"/>
      <c r="K44" s="6"/>
      <c r="L44" s="7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ht="15.75" customHeight="1">
      <c r="A45" s="5"/>
      <c r="B45" s="5"/>
      <c r="C45" s="6"/>
      <c r="D45" s="6"/>
      <c r="E45" s="6"/>
      <c r="F45" s="7"/>
      <c r="G45" s="6"/>
      <c r="H45" s="7"/>
      <c r="I45" s="6"/>
      <c r="J45" s="7"/>
      <c r="K45" s="6"/>
      <c r="L45" s="7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ht="15.75" customHeight="1">
      <c r="A46" s="5"/>
      <c r="B46" s="5"/>
      <c r="C46" s="6"/>
      <c r="D46" s="6"/>
      <c r="E46" s="6"/>
      <c r="F46" s="7"/>
      <c r="G46" s="6"/>
      <c r="H46" s="7"/>
      <c r="I46" s="6"/>
      <c r="J46" s="7"/>
      <c r="K46" s="6"/>
      <c r="L46" s="7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ht="15.75" customHeight="1">
      <c r="A47" s="5"/>
      <c r="B47" s="5"/>
      <c r="C47" s="6"/>
      <c r="D47" s="6"/>
      <c r="E47" s="6"/>
      <c r="F47" s="7"/>
      <c r="G47" s="6"/>
      <c r="H47" s="7"/>
      <c r="I47" s="6"/>
      <c r="J47" s="7"/>
      <c r="K47" s="6"/>
      <c r="L47" s="7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ht="15.75" customHeight="1">
      <c r="A48" s="5"/>
      <c r="B48" s="5"/>
      <c r="C48" s="6"/>
      <c r="D48" s="6"/>
      <c r="E48" s="6"/>
      <c r="F48" s="7"/>
      <c r="G48" s="6"/>
      <c r="H48" s="7"/>
      <c r="I48" s="6"/>
      <c r="J48" s="7"/>
      <c r="K48" s="6"/>
      <c r="L48" s="7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ht="15.75" customHeight="1">
      <c r="A49" s="5"/>
      <c r="B49" s="5"/>
      <c r="C49" s="6"/>
      <c r="D49" s="6"/>
      <c r="E49" s="6"/>
      <c r="F49" s="7"/>
      <c r="G49" s="6"/>
      <c r="H49" s="7"/>
      <c r="I49" s="6"/>
      <c r="J49" s="7"/>
      <c r="K49" s="6"/>
      <c r="L49" s="7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ht="15.75" customHeight="1">
      <c r="A50" s="5"/>
      <c r="B50" s="5"/>
      <c r="C50" s="6"/>
      <c r="D50" s="6"/>
      <c r="E50" s="6"/>
      <c r="F50" s="7"/>
      <c r="G50" s="6"/>
      <c r="H50" s="7"/>
      <c r="I50" s="6"/>
      <c r="J50" s="7"/>
      <c r="K50" s="6"/>
      <c r="L50" s="7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ht="15.75" customHeight="1">
      <c r="A51" s="5"/>
      <c r="B51" s="5"/>
      <c r="C51" s="6"/>
      <c r="D51" s="6"/>
      <c r="E51" s="6"/>
      <c r="F51" s="7"/>
      <c r="G51" s="6"/>
      <c r="H51" s="7"/>
      <c r="I51" s="6"/>
      <c r="J51" s="7"/>
      <c r="K51" s="6"/>
      <c r="L51" s="7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ht="15.75" customHeight="1">
      <c r="A52" s="5"/>
      <c r="B52" s="5"/>
      <c r="C52" s="6"/>
      <c r="D52" s="6"/>
      <c r="E52" s="6"/>
      <c r="F52" s="7"/>
      <c r="G52" s="6"/>
      <c r="H52" s="7"/>
      <c r="I52" s="6"/>
      <c r="J52" s="7"/>
      <c r="K52" s="6"/>
      <c r="L52" s="7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ht="15.75" customHeight="1">
      <c r="A53" s="5"/>
      <c r="B53" s="5"/>
      <c r="C53" s="6"/>
      <c r="D53" s="6"/>
      <c r="E53" s="6"/>
      <c r="F53" s="7"/>
      <c r="G53" s="6"/>
      <c r="H53" s="7"/>
      <c r="I53" s="6"/>
      <c r="J53" s="7"/>
      <c r="K53" s="6"/>
      <c r="L53" s="7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ht="15.75" customHeight="1">
      <c r="A54" s="5"/>
      <c r="B54" s="5"/>
      <c r="C54" s="6"/>
      <c r="D54" s="6"/>
      <c r="E54" s="6"/>
      <c r="F54" s="7"/>
      <c r="G54" s="6"/>
      <c r="H54" s="7"/>
      <c r="I54" s="6"/>
      <c r="J54" s="7"/>
      <c r="K54" s="6"/>
      <c r="L54" s="7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ht="15.75" customHeight="1">
      <c r="A55" s="5"/>
      <c r="B55" s="5"/>
      <c r="C55" s="6"/>
      <c r="D55" s="6"/>
      <c r="E55" s="6"/>
      <c r="F55" s="7"/>
      <c r="G55" s="6"/>
      <c r="H55" s="7"/>
      <c r="I55" s="6"/>
      <c r="J55" s="7"/>
      <c r="K55" s="6"/>
      <c r="L55" s="7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ht="15.75" customHeight="1">
      <c r="A56" s="5"/>
      <c r="B56" s="5"/>
      <c r="C56" s="6"/>
      <c r="D56" s="6"/>
      <c r="E56" s="6"/>
      <c r="F56" s="7"/>
      <c r="G56" s="6"/>
      <c r="H56" s="7"/>
      <c r="I56" s="6"/>
      <c r="J56" s="7"/>
      <c r="K56" s="6"/>
      <c r="L56" s="7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ht="15.75" customHeight="1">
      <c r="A57" s="5"/>
      <c r="B57" s="5"/>
      <c r="C57" s="6"/>
      <c r="D57" s="6"/>
      <c r="E57" s="6"/>
      <c r="F57" s="7"/>
      <c r="G57" s="6"/>
      <c r="H57" s="7"/>
      <c r="I57" s="6"/>
      <c r="J57" s="7"/>
      <c r="K57" s="6"/>
      <c r="L57" s="7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ht="15.75" customHeight="1">
      <c r="A58" s="5"/>
      <c r="B58" s="5"/>
      <c r="C58" s="6"/>
      <c r="D58" s="6"/>
      <c r="E58" s="6"/>
      <c r="F58" s="7"/>
      <c r="G58" s="6"/>
      <c r="H58" s="7"/>
      <c r="I58" s="6"/>
      <c r="J58" s="7"/>
      <c r="K58" s="6"/>
      <c r="L58" s="7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ht="15.75" customHeight="1">
      <c r="A59" s="5"/>
      <c r="B59" s="5"/>
      <c r="C59" s="6"/>
      <c r="D59" s="6"/>
      <c r="E59" s="6"/>
      <c r="F59" s="7"/>
      <c r="G59" s="6"/>
      <c r="H59" s="7"/>
      <c r="I59" s="6"/>
      <c r="J59" s="7"/>
      <c r="K59" s="6"/>
      <c r="L59" s="7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ht="15.75" customHeight="1">
      <c r="A60" s="5"/>
      <c r="B60" s="5"/>
      <c r="C60" s="6"/>
      <c r="D60" s="6"/>
      <c r="E60" s="6"/>
      <c r="F60" s="7"/>
      <c r="G60" s="6"/>
      <c r="H60" s="7"/>
      <c r="I60" s="6"/>
      <c r="J60" s="7"/>
      <c r="K60" s="6"/>
      <c r="L60" s="7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ht="15.75" customHeight="1">
      <c r="A61" s="5"/>
      <c r="B61" s="5"/>
      <c r="C61" s="6"/>
      <c r="D61" s="6"/>
      <c r="E61" s="6"/>
      <c r="F61" s="7"/>
      <c r="G61" s="6"/>
      <c r="H61" s="7"/>
      <c r="I61" s="6"/>
      <c r="J61" s="7"/>
      <c r="K61" s="6"/>
      <c r="L61" s="7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ht="15.75" customHeight="1">
      <c r="A62" s="5"/>
      <c r="B62" s="5"/>
      <c r="C62" s="6"/>
      <c r="D62" s="6"/>
      <c r="E62" s="6"/>
      <c r="F62" s="7"/>
      <c r="G62" s="6"/>
      <c r="H62" s="7"/>
      <c r="I62" s="6"/>
      <c r="J62" s="7"/>
      <c r="K62" s="6"/>
      <c r="L62" s="7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ht="15.75" customHeight="1">
      <c r="A63" s="5"/>
      <c r="B63" s="5"/>
      <c r="C63" s="6"/>
      <c r="D63" s="6"/>
      <c r="E63" s="6"/>
      <c r="F63" s="7"/>
      <c r="G63" s="6"/>
      <c r="H63" s="7"/>
      <c r="I63" s="6"/>
      <c r="J63" s="7"/>
      <c r="K63" s="6"/>
      <c r="L63" s="7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ht="15.75" customHeight="1">
      <c r="A64" s="5"/>
      <c r="B64" s="5"/>
      <c r="C64" s="6"/>
      <c r="D64" s="6"/>
      <c r="E64" s="6"/>
      <c r="F64" s="7"/>
      <c r="G64" s="6"/>
      <c r="H64" s="7"/>
      <c r="I64" s="6"/>
      <c r="J64" s="7"/>
      <c r="K64" s="6"/>
      <c r="L64" s="7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ht="15.75" customHeight="1">
      <c r="A65" s="5"/>
      <c r="B65" s="5"/>
      <c r="C65" s="6"/>
      <c r="D65" s="6"/>
      <c r="E65" s="6"/>
      <c r="F65" s="7"/>
      <c r="G65" s="6"/>
      <c r="H65" s="7"/>
      <c r="I65" s="6"/>
      <c r="J65" s="7"/>
      <c r="K65" s="6"/>
      <c r="L65" s="7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ht="15.75" customHeight="1">
      <c r="A66" s="5"/>
      <c r="B66" s="5"/>
      <c r="C66" s="6"/>
      <c r="D66" s="6"/>
      <c r="E66" s="6"/>
      <c r="F66" s="7"/>
      <c r="G66" s="6"/>
      <c r="H66" s="7"/>
      <c r="I66" s="6"/>
      <c r="J66" s="7"/>
      <c r="K66" s="6"/>
      <c r="L66" s="7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ht="15.75" customHeight="1">
      <c r="A67" s="5"/>
      <c r="B67" s="5"/>
      <c r="C67" s="6"/>
      <c r="D67" s="6"/>
      <c r="E67" s="6"/>
      <c r="F67" s="7"/>
      <c r="G67" s="6"/>
      <c r="H67" s="7"/>
      <c r="I67" s="6"/>
      <c r="J67" s="7"/>
      <c r="K67" s="6"/>
      <c r="L67" s="7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ht="15.75" customHeight="1">
      <c r="A68" s="5"/>
      <c r="B68" s="5"/>
      <c r="C68" s="6"/>
      <c r="D68" s="6"/>
      <c r="E68" s="6"/>
      <c r="F68" s="7"/>
      <c r="G68" s="6"/>
      <c r="H68" s="7"/>
      <c r="I68" s="6"/>
      <c r="J68" s="7"/>
      <c r="K68" s="6"/>
      <c r="L68" s="7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ht="15.75" customHeight="1">
      <c r="A69" s="5"/>
      <c r="B69" s="5"/>
      <c r="C69" s="6"/>
      <c r="D69" s="6"/>
      <c r="E69" s="6"/>
      <c r="F69" s="7"/>
      <c r="G69" s="6"/>
      <c r="H69" s="7"/>
      <c r="I69" s="6"/>
      <c r="J69" s="7"/>
      <c r="K69" s="6"/>
      <c r="L69" s="7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ht="15.75" customHeight="1">
      <c r="A70" s="5"/>
      <c r="B70" s="5"/>
      <c r="C70" s="6"/>
      <c r="D70" s="6"/>
      <c r="E70" s="6"/>
      <c r="F70" s="7"/>
      <c r="G70" s="6"/>
      <c r="H70" s="7"/>
      <c r="I70" s="6"/>
      <c r="J70" s="7"/>
      <c r="K70" s="6"/>
      <c r="L70" s="7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ht="15.75" customHeight="1">
      <c r="A71" s="5"/>
      <c r="B71" s="5"/>
      <c r="C71" s="6"/>
      <c r="D71" s="6"/>
      <c r="E71" s="6"/>
      <c r="F71" s="7"/>
      <c r="G71" s="6"/>
      <c r="H71" s="7"/>
      <c r="I71" s="6"/>
      <c r="J71" s="7"/>
      <c r="K71" s="6"/>
      <c r="L71" s="7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ht="15.75" customHeight="1">
      <c r="A72" s="5"/>
      <c r="B72" s="5"/>
      <c r="C72" s="6"/>
      <c r="D72" s="6"/>
      <c r="E72" s="6"/>
      <c r="F72" s="7"/>
      <c r="G72" s="6"/>
      <c r="H72" s="7"/>
      <c r="I72" s="6"/>
      <c r="J72" s="7"/>
      <c r="K72" s="6"/>
      <c r="L72" s="7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ht="15.75" customHeight="1">
      <c r="A73" s="5"/>
      <c r="B73" s="5"/>
      <c r="C73" s="6"/>
      <c r="D73" s="6"/>
      <c r="E73" s="6"/>
      <c r="F73" s="7"/>
      <c r="G73" s="6"/>
      <c r="H73" s="7"/>
      <c r="I73" s="6"/>
      <c r="J73" s="7"/>
      <c r="K73" s="6"/>
      <c r="L73" s="7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ht="15.75" customHeight="1">
      <c r="A74" s="5"/>
      <c r="B74" s="5"/>
      <c r="C74" s="6"/>
      <c r="D74" s="6"/>
      <c r="E74" s="6"/>
      <c r="F74" s="7"/>
      <c r="G74" s="6"/>
      <c r="H74" s="7"/>
      <c r="I74" s="6"/>
      <c r="J74" s="7"/>
      <c r="K74" s="6"/>
      <c r="L74" s="7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ht="15.75" customHeight="1">
      <c r="A75" s="5"/>
      <c r="B75" s="5"/>
      <c r="C75" s="6"/>
      <c r="D75" s="6"/>
      <c r="E75" s="6"/>
      <c r="F75" s="7"/>
      <c r="G75" s="6"/>
      <c r="H75" s="7"/>
      <c r="I75" s="6"/>
      <c r="J75" s="7"/>
      <c r="K75" s="6"/>
      <c r="L75" s="7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ht="15.75" customHeight="1">
      <c r="A76" s="5"/>
      <c r="B76" s="5"/>
      <c r="C76" s="6"/>
      <c r="D76" s="6"/>
      <c r="E76" s="6"/>
      <c r="F76" s="7"/>
      <c r="G76" s="6"/>
      <c r="H76" s="7"/>
      <c r="I76" s="6"/>
      <c r="J76" s="7"/>
      <c r="K76" s="6"/>
      <c r="L76" s="7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ht="15.75" customHeight="1">
      <c r="A77" s="5"/>
      <c r="B77" s="5"/>
      <c r="C77" s="6"/>
      <c r="D77" s="6"/>
      <c r="E77" s="6"/>
      <c r="F77" s="7"/>
      <c r="G77" s="6"/>
      <c r="H77" s="7"/>
      <c r="I77" s="6"/>
      <c r="J77" s="7"/>
      <c r="K77" s="6"/>
      <c r="L77" s="7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ht="15.75" customHeight="1">
      <c r="A78" s="5"/>
      <c r="B78" s="5"/>
      <c r="C78" s="6"/>
      <c r="D78" s="6"/>
      <c r="E78" s="6"/>
      <c r="F78" s="7"/>
      <c r="G78" s="6"/>
      <c r="H78" s="7"/>
      <c r="I78" s="6"/>
      <c r="J78" s="7"/>
      <c r="K78" s="6"/>
      <c r="L78" s="7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ht="15.75" customHeight="1">
      <c r="A79" s="5"/>
      <c r="B79" s="5"/>
      <c r="C79" s="6"/>
      <c r="D79" s="6"/>
      <c r="E79" s="6"/>
      <c r="F79" s="7"/>
      <c r="G79" s="6"/>
      <c r="H79" s="7"/>
      <c r="I79" s="6"/>
      <c r="J79" s="7"/>
      <c r="K79" s="6"/>
      <c r="L79" s="7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ht="15.75" customHeight="1">
      <c r="A80" s="5"/>
      <c r="B80" s="5"/>
      <c r="C80" s="6"/>
      <c r="D80" s="6"/>
      <c r="E80" s="6"/>
      <c r="F80" s="7"/>
      <c r="G80" s="6"/>
      <c r="H80" s="7"/>
      <c r="I80" s="6"/>
      <c r="J80" s="7"/>
      <c r="K80" s="6"/>
      <c r="L80" s="7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ht="15.75" customHeight="1">
      <c r="A81" s="5"/>
      <c r="B81" s="5"/>
      <c r="C81" s="6"/>
      <c r="D81" s="6"/>
      <c r="E81" s="6"/>
      <c r="F81" s="7"/>
      <c r="G81" s="6"/>
      <c r="H81" s="7"/>
      <c r="I81" s="6"/>
      <c r="J81" s="7"/>
      <c r="K81" s="6"/>
      <c r="L81" s="7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ht="15.75" customHeight="1">
      <c r="A82" s="5"/>
      <c r="B82" s="5"/>
      <c r="C82" s="6"/>
      <c r="D82" s="6"/>
      <c r="E82" s="6"/>
      <c r="F82" s="7"/>
      <c r="G82" s="6"/>
      <c r="H82" s="7"/>
      <c r="I82" s="6"/>
      <c r="J82" s="7"/>
      <c r="K82" s="6"/>
      <c r="L82" s="7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ht="15.75" customHeight="1">
      <c r="A83" s="5"/>
      <c r="B83" s="5"/>
      <c r="C83" s="6"/>
      <c r="D83" s="6"/>
      <c r="E83" s="6"/>
      <c r="F83" s="7"/>
      <c r="G83" s="6"/>
      <c r="H83" s="7"/>
      <c r="I83" s="6"/>
      <c r="J83" s="7"/>
      <c r="K83" s="6"/>
      <c r="L83" s="7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ht="15.75" customHeight="1">
      <c r="A84" s="5"/>
      <c r="B84" s="5"/>
      <c r="C84" s="6"/>
      <c r="D84" s="6"/>
      <c r="E84" s="6"/>
      <c r="F84" s="7"/>
      <c r="G84" s="6"/>
      <c r="H84" s="7"/>
      <c r="I84" s="6"/>
      <c r="J84" s="7"/>
      <c r="K84" s="6"/>
      <c r="L84" s="7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ht="15.75" customHeight="1">
      <c r="A85" s="5"/>
      <c r="B85" s="5"/>
      <c r="C85" s="6"/>
      <c r="D85" s="6"/>
      <c r="E85" s="6"/>
      <c r="F85" s="7"/>
      <c r="G85" s="6"/>
      <c r="H85" s="7"/>
      <c r="I85" s="6"/>
      <c r="J85" s="7"/>
      <c r="K85" s="6"/>
      <c r="L85" s="7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ht="15.75" customHeight="1">
      <c r="A86" s="5"/>
      <c r="B86" s="5"/>
      <c r="C86" s="6"/>
      <c r="D86" s="6"/>
      <c r="E86" s="6"/>
      <c r="F86" s="7"/>
      <c r="G86" s="6"/>
      <c r="H86" s="7"/>
      <c r="I86" s="6"/>
      <c r="J86" s="7"/>
      <c r="K86" s="6"/>
      <c r="L86" s="7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ht="15.75" customHeight="1">
      <c r="A87" s="5"/>
      <c r="B87" s="5"/>
      <c r="C87" s="6"/>
      <c r="D87" s="6"/>
      <c r="E87" s="6"/>
      <c r="F87" s="7"/>
      <c r="G87" s="6"/>
      <c r="H87" s="7"/>
      <c r="I87" s="6"/>
      <c r="J87" s="7"/>
      <c r="K87" s="6"/>
      <c r="L87" s="7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ht="15.75" customHeight="1">
      <c r="A88" s="5"/>
      <c r="B88" s="5"/>
      <c r="C88" s="6"/>
      <c r="D88" s="6"/>
      <c r="E88" s="6"/>
      <c r="F88" s="7"/>
      <c r="G88" s="6"/>
      <c r="H88" s="7"/>
      <c r="I88" s="6"/>
      <c r="J88" s="7"/>
      <c r="K88" s="6"/>
      <c r="L88" s="7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ht="15.75" customHeight="1">
      <c r="A89" s="5"/>
      <c r="B89" s="5"/>
      <c r="C89" s="6"/>
      <c r="D89" s="6"/>
      <c r="E89" s="6"/>
      <c r="F89" s="7"/>
      <c r="G89" s="6"/>
      <c r="H89" s="7"/>
      <c r="I89" s="6"/>
      <c r="J89" s="7"/>
      <c r="K89" s="6"/>
      <c r="L89" s="7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ht="15.75" customHeight="1">
      <c r="A90" s="5"/>
      <c r="B90" s="5"/>
      <c r="C90" s="6"/>
      <c r="D90" s="6"/>
      <c r="E90" s="6"/>
      <c r="F90" s="7"/>
      <c r="G90" s="6"/>
      <c r="H90" s="7"/>
      <c r="I90" s="6"/>
      <c r="J90" s="7"/>
      <c r="K90" s="6"/>
      <c r="L90" s="7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ht="15.75" customHeight="1">
      <c r="A91" s="5"/>
      <c r="B91" s="5"/>
      <c r="C91" s="6"/>
      <c r="D91" s="6"/>
      <c r="E91" s="6"/>
      <c r="F91" s="7"/>
      <c r="G91" s="6"/>
      <c r="H91" s="7"/>
      <c r="I91" s="6"/>
      <c r="J91" s="7"/>
      <c r="K91" s="6"/>
      <c r="L91" s="7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ht="15.75" customHeight="1">
      <c r="A92" s="5"/>
      <c r="B92" s="5"/>
      <c r="C92" s="6"/>
      <c r="D92" s="6"/>
      <c r="E92" s="6"/>
      <c r="F92" s="7"/>
      <c r="G92" s="6"/>
      <c r="H92" s="7"/>
      <c r="I92" s="6"/>
      <c r="J92" s="7"/>
      <c r="K92" s="6"/>
      <c r="L92" s="7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ht="15.75" customHeight="1">
      <c r="A93" s="5"/>
      <c r="B93" s="5"/>
      <c r="C93" s="6"/>
      <c r="D93" s="6"/>
      <c r="E93" s="6"/>
      <c r="F93" s="7"/>
      <c r="G93" s="6"/>
      <c r="H93" s="7"/>
      <c r="I93" s="6"/>
      <c r="J93" s="7"/>
      <c r="K93" s="6"/>
      <c r="L93" s="7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ht="15.75" customHeight="1">
      <c r="A94" s="5"/>
      <c r="B94" s="5"/>
      <c r="C94" s="6"/>
      <c r="D94" s="6"/>
      <c r="E94" s="6"/>
      <c r="F94" s="7"/>
      <c r="G94" s="6"/>
      <c r="H94" s="7"/>
      <c r="I94" s="6"/>
      <c r="J94" s="7"/>
      <c r="K94" s="6"/>
      <c r="L94" s="7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ht="15.75" customHeight="1">
      <c r="A95" s="5"/>
      <c r="B95" s="5"/>
      <c r="C95" s="6"/>
      <c r="D95" s="6"/>
      <c r="E95" s="6"/>
      <c r="F95" s="7"/>
      <c r="G95" s="6"/>
      <c r="H95" s="7"/>
      <c r="I95" s="6"/>
      <c r="J95" s="7"/>
      <c r="K95" s="6"/>
      <c r="L95" s="7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ht="15.75" customHeight="1">
      <c r="A96" s="5"/>
      <c r="B96" s="5"/>
      <c r="C96" s="6"/>
      <c r="D96" s="6"/>
      <c r="E96" s="6"/>
      <c r="F96" s="7"/>
      <c r="G96" s="6"/>
      <c r="H96" s="7"/>
      <c r="I96" s="6"/>
      <c r="J96" s="7"/>
      <c r="K96" s="6"/>
      <c r="L96" s="7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ht="15.75" customHeight="1">
      <c r="A97" s="5"/>
      <c r="B97" s="5"/>
      <c r="C97" s="6"/>
      <c r="D97" s="6"/>
      <c r="E97" s="6"/>
      <c r="F97" s="7"/>
      <c r="G97" s="6"/>
      <c r="H97" s="7"/>
      <c r="I97" s="6"/>
      <c r="J97" s="7"/>
      <c r="K97" s="6"/>
      <c r="L97" s="7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ht="15.75" customHeight="1">
      <c r="A98" s="5"/>
      <c r="B98" s="5"/>
      <c r="C98" s="6"/>
      <c r="D98" s="6"/>
      <c r="E98" s="6"/>
      <c r="F98" s="7"/>
      <c r="G98" s="6"/>
      <c r="H98" s="7"/>
      <c r="I98" s="6"/>
      <c r="J98" s="7"/>
      <c r="K98" s="6"/>
      <c r="L98" s="7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ht="15.75" customHeight="1">
      <c r="A99" s="5"/>
      <c r="B99" s="5"/>
      <c r="C99" s="6"/>
      <c r="D99" s="6"/>
      <c r="E99" s="6"/>
      <c r="F99" s="7"/>
      <c r="G99" s="6"/>
      <c r="H99" s="7"/>
      <c r="I99" s="6"/>
      <c r="J99" s="7"/>
      <c r="K99" s="6"/>
      <c r="L99" s="7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ht="15.75" customHeight="1">
      <c r="A100" s="5"/>
      <c r="B100" s="5"/>
      <c r="C100" s="6"/>
      <c r="D100" s="6"/>
      <c r="E100" s="6"/>
      <c r="F100" s="7"/>
      <c r="G100" s="6"/>
      <c r="H100" s="7"/>
      <c r="I100" s="6"/>
      <c r="J100" s="7"/>
      <c r="K100" s="6"/>
      <c r="L100" s="7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ht="15.75" customHeight="1">
      <c r="A101" s="5"/>
      <c r="B101" s="5"/>
      <c r="C101" s="6"/>
      <c r="D101" s="6"/>
      <c r="E101" s="6"/>
      <c r="F101" s="7"/>
      <c r="G101" s="6"/>
      <c r="H101" s="7"/>
      <c r="I101" s="6"/>
      <c r="J101" s="7"/>
      <c r="K101" s="6"/>
      <c r="L101" s="7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ht="15.75" customHeight="1">
      <c r="A102" s="5"/>
      <c r="B102" s="5"/>
      <c r="C102" s="6"/>
      <c r="D102" s="6"/>
      <c r="E102" s="6"/>
      <c r="F102" s="7"/>
      <c r="G102" s="6"/>
      <c r="H102" s="7"/>
      <c r="I102" s="6"/>
      <c r="J102" s="7"/>
      <c r="K102" s="6"/>
      <c r="L102" s="7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ht="15.75" customHeight="1">
      <c r="A103" s="5"/>
      <c r="B103" s="5"/>
      <c r="C103" s="6"/>
      <c r="D103" s="6"/>
      <c r="E103" s="6"/>
      <c r="F103" s="7"/>
      <c r="G103" s="6"/>
      <c r="H103" s="7"/>
      <c r="I103" s="6"/>
      <c r="J103" s="7"/>
      <c r="K103" s="6"/>
      <c r="L103" s="7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ht="15.75" customHeight="1">
      <c r="A104" s="5"/>
      <c r="B104" s="5"/>
      <c r="C104" s="6"/>
      <c r="D104" s="6"/>
      <c r="E104" s="6"/>
      <c r="F104" s="7"/>
      <c r="G104" s="6"/>
      <c r="H104" s="7"/>
      <c r="I104" s="6"/>
      <c r="J104" s="7"/>
      <c r="K104" s="6"/>
      <c r="L104" s="7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ht="15.75" customHeight="1">
      <c r="A105" s="5"/>
      <c r="B105" s="5"/>
      <c r="C105" s="6"/>
      <c r="D105" s="6"/>
      <c r="E105" s="6"/>
      <c r="F105" s="7"/>
      <c r="G105" s="6"/>
      <c r="H105" s="7"/>
      <c r="I105" s="6"/>
      <c r="J105" s="7"/>
      <c r="K105" s="6"/>
      <c r="L105" s="7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ht="15.75" customHeight="1">
      <c r="A106" s="5"/>
      <c r="B106" s="5"/>
      <c r="C106" s="6"/>
      <c r="D106" s="6"/>
      <c r="E106" s="6"/>
      <c r="F106" s="7"/>
      <c r="G106" s="6"/>
      <c r="H106" s="7"/>
      <c r="I106" s="6"/>
      <c r="J106" s="7"/>
      <c r="K106" s="6"/>
      <c r="L106" s="7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ht="15.75" customHeight="1">
      <c r="A107" s="5"/>
      <c r="B107" s="5"/>
      <c r="C107" s="6"/>
      <c r="D107" s="6"/>
      <c r="E107" s="6"/>
      <c r="F107" s="7"/>
      <c r="G107" s="6"/>
      <c r="H107" s="7"/>
      <c r="I107" s="6"/>
      <c r="J107" s="7"/>
      <c r="K107" s="6"/>
      <c r="L107" s="7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ht="15.75" customHeight="1">
      <c r="A108" s="5"/>
      <c r="B108" s="5"/>
      <c r="C108" s="6"/>
      <c r="D108" s="6"/>
      <c r="E108" s="6"/>
      <c r="F108" s="7"/>
      <c r="G108" s="6"/>
      <c r="H108" s="7"/>
      <c r="I108" s="6"/>
      <c r="J108" s="7"/>
      <c r="K108" s="6"/>
      <c r="L108" s="7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ht="15.75" customHeight="1">
      <c r="A109" s="5"/>
      <c r="B109" s="5"/>
      <c r="C109" s="6"/>
      <c r="D109" s="6"/>
      <c r="E109" s="6"/>
      <c r="F109" s="7"/>
      <c r="G109" s="6"/>
      <c r="H109" s="7"/>
      <c r="I109" s="6"/>
      <c r="J109" s="7"/>
      <c r="K109" s="6"/>
      <c r="L109" s="7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ht="15.75" customHeight="1">
      <c r="A110" s="5"/>
      <c r="B110" s="5"/>
      <c r="C110" s="6"/>
      <c r="D110" s="6"/>
      <c r="E110" s="6"/>
      <c r="F110" s="7"/>
      <c r="G110" s="6"/>
      <c r="H110" s="7"/>
      <c r="I110" s="6"/>
      <c r="J110" s="7"/>
      <c r="K110" s="6"/>
      <c r="L110" s="7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ht="15.75" customHeight="1">
      <c r="A111" s="5"/>
      <c r="B111" s="5"/>
      <c r="C111" s="6"/>
      <c r="D111" s="6"/>
      <c r="E111" s="6"/>
      <c r="F111" s="7"/>
      <c r="G111" s="6"/>
      <c r="H111" s="7"/>
      <c r="I111" s="6"/>
      <c r="J111" s="7"/>
      <c r="K111" s="6"/>
      <c r="L111" s="7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ht="15.75" customHeight="1">
      <c r="A112" s="5"/>
      <c r="B112" s="5"/>
      <c r="C112" s="6"/>
      <c r="D112" s="6"/>
      <c r="E112" s="6"/>
      <c r="F112" s="7"/>
      <c r="G112" s="6"/>
      <c r="H112" s="7"/>
      <c r="I112" s="6"/>
      <c r="J112" s="7"/>
      <c r="K112" s="6"/>
      <c r="L112" s="7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ht="15.75" customHeight="1">
      <c r="A113" s="5"/>
      <c r="B113" s="5"/>
      <c r="C113" s="6"/>
      <c r="D113" s="6"/>
      <c r="E113" s="6"/>
      <c r="F113" s="7"/>
      <c r="G113" s="6"/>
      <c r="H113" s="7"/>
      <c r="I113" s="6"/>
      <c r="J113" s="7"/>
      <c r="K113" s="6"/>
      <c r="L113" s="7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ht="15.75" customHeight="1">
      <c r="A114" s="5"/>
      <c r="B114" s="5"/>
      <c r="C114" s="6"/>
      <c r="D114" s="6"/>
      <c r="E114" s="6"/>
      <c r="F114" s="7"/>
      <c r="G114" s="6"/>
      <c r="H114" s="7"/>
      <c r="I114" s="6"/>
      <c r="J114" s="7"/>
      <c r="K114" s="6"/>
      <c r="L114" s="7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ht="15.75" customHeight="1">
      <c r="A115" s="5"/>
      <c r="B115" s="5"/>
      <c r="C115" s="6"/>
      <c r="D115" s="6"/>
      <c r="E115" s="6"/>
      <c r="F115" s="7"/>
      <c r="G115" s="6"/>
      <c r="H115" s="7"/>
      <c r="I115" s="6"/>
      <c r="J115" s="7"/>
      <c r="K115" s="6"/>
      <c r="L115" s="7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ht="15.75" customHeight="1">
      <c r="A116" s="5"/>
      <c r="B116" s="5"/>
      <c r="C116" s="6"/>
      <c r="D116" s="6"/>
      <c r="E116" s="6"/>
      <c r="F116" s="7"/>
      <c r="G116" s="6"/>
      <c r="H116" s="7"/>
      <c r="I116" s="6"/>
      <c r="J116" s="7"/>
      <c r="K116" s="6"/>
      <c r="L116" s="7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ht="15.75" customHeight="1">
      <c r="A117" s="5"/>
      <c r="B117" s="5"/>
      <c r="C117" s="6"/>
      <c r="D117" s="6"/>
      <c r="E117" s="6"/>
      <c r="F117" s="7"/>
      <c r="G117" s="6"/>
      <c r="H117" s="7"/>
      <c r="I117" s="6"/>
      <c r="J117" s="7"/>
      <c r="K117" s="6"/>
      <c r="L117" s="7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ht="15.75" customHeight="1">
      <c r="A118" s="5"/>
      <c r="B118" s="5"/>
      <c r="C118" s="6"/>
      <c r="D118" s="6"/>
      <c r="E118" s="6"/>
      <c r="F118" s="7"/>
      <c r="G118" s="6"/>
      <c r="H118" s="7"/>
      <c r="I118" s="6"/>
      <c r="J118" s="7"/>
      <c r="K118" s="6"/>
      <c r="L118" s="7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ht="15.75" customHeight="1">
      <c r="A119" s="5"/>
      <c r="B119" s="5"/>
      <c r="C119" s="6"/>
      <c r="D119" s="6"/>
      <c r="E119" s="6"/>
      <c r="F119" s="7"/>
      <c r="G119" s="6"/>
      <c r="H119" s="7"/>
      <c r="I119" s="6"/>
      <c r="J119" s="7"/>
      <c r="K119" s="6"/>
      <c r="L119" s="7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ht="15.75" customHeight="1">
      <c r="A120" s="5"/>
      <c r="B120" s="5"/>
      <c r="C120" s="6"/>
      <c r="D120" s="6"/>
      <c r="E120" s="6"/>
      <c r="F120" s="7"/>
      <c r="G120" s="6"/>
      <c r="H120" s="7"/>
      <c r="I120" s="6"/>
      <c r="J120" s="7"/>
      <c r="K120" s="6"/>
      <c r="L120" s="7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ht="15.75" customHeight="1">
      <c r="A121" s="5"/>
      <c r="B121" s="5"/>
      <c r="C121" s="6"/>
      <c r="D121" s="6"/>
      <c r="E121" s="6"/>
      <c r="F121" s="7"/>
      <c r="G121" s="6"/>
      <c r="H121" s="7"/>
      <c r="I121" s="6"/>
      <c r="J121" s="7"/>
      <c r="K121" s="6"/>
      <c r="L121" s="7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ht="15.75" customHeight="1">
      <c r="A122" s="5"/>
      <c r="B122" s="5"/>
      <c r="C122" s="6"/>
      <c r="D122" s="6"/>
      <c r="E122" s="6"/>
      <c r="F122" s="7"/>
      <c r="G122" s="6"/>
      <c r="H122" s="7"/>
      <c r="I122" s="6"/>
      <c r="J122" s="7"/>
      <c r="K122" s="6"/>
      <c r="L122" s="7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ht="15.75" customHeight="1">
      <c r="A123" s="5"/>
      <c r="B123" s="5"/>
      <c r="C123" s="6"/>
      <c r="D123" s="6"/>
      <c r="E123" s="6"/>
      <c r="F123" s="7"/>
      <c r="G123" s="6"/>
      <c r="H123" s="7"/>
      <c r="I123" s="6"/>
      <c r="J123" s="7"/>
      <c r="K123" s="6"/>
      <c r="L123" s="7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ht="15.75" customHeight="1">
      <c r="A124" s="5"/>
      <c r="B124" s="5"/>
      <c r="C124" s="6"/>
      <c r="D124" s="6"/>
      <c r="E124" s="6"/>
      <c r="F124" s="7"/>
      <c r="G124" s="6"/>
      <c r="H124" s="7"/>
      <c r="I124" s="6"/>
      <c r="J124" s="7"/>
      <c r="K124" s="6"/>
      <c r="L124" s="7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ht="15.75" customHeight="1">
      <c r="A125" s="5"/>
      <c r="B125" s="5"/>
      <c r="C125" s="6"/>
      <c r="D125" s="6"/>
      <c r="E125" s="6"/>
      <c r="F125" s="7"/>
      <c r="G125" s="6"/>
      <c r="H125" s="7"/>
      <c r="I125" s="6"/>
      <c r="J125" s="7"/>
      <c r="K125" s="6"/>
      <c r="L125" s="7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ht="15.75" customHeight="1">
      <c r="A126" s="5"/>
      <c r="B126" s="5"/>
      <c r="C126" s="6"/>
      <c r="D126" s="6"/>
      <c r="E126" s="6"/>
      <c r="F126" s="7"/>
      <c r="G126" s="6"/>
      <c r="H126" s="7"/>
      <c r="I126" s="6"/>
      <c r="J126" s="7"/>
      <c r="K126" s="6"/>
      <c r="L126" s="7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ht="15.75" customHeight="1">
      <c r="A127" s="5"/>
      <c r="B127" s="5"/>
      <c r="C127" s="6"/>
      <c r="D127" s="6"/>
      <c r="E127" s="6"/>
      <c r="F127" s="7"/>
      <c r="G127" s="6"/>
      <c r="H127" s="7"/>
      <c r="I127" s="6"/>
      <c r="J127" s="7"/>
      <c r="K127" s="6"/>
      <c r="L127" s="7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ht="15.75" customHeight="1">
      <c r="A128" s="5"/>
      <c r="B128" s="5"/>
      <c r="C128" s="6"/>
      <c r="D128" s="6"/>
      <c r="E128" s="6"/>
      <c r="F128" s="7"/>
      <c r="G128" s="6"/>
      <c r="H128" s="7"/>
      <c r="I128" s="6"/>
      <c r="J128" s="7"/>
      <c r="K128" s="6"/>
      <c r="L128" s="7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ht="15.75" customHeight="1">
      <c r="A129" s="5"/>
      <c r="B129" s="5"/>
      <c r="C129" s="6"/>
      <c r="D129" s="6"/>
      <c r="E129" s="6"/>
      <c r="F129" s="7"/>
      <c r="G129" s="6"/>
      <c r="H129" s="7"/>
      <c r="I129" s="6"/>
      <c r="J129" s="7"/>
      <c r="K129" s="6"/>
      <c r="L129" s="7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ht="15.75" customHeight="1">
      <c r="A130" s="5"/>
      <c r="B130" s="5"/>
      <c r="C130" s="6"/>
      <c r="D130" s="6"/>
      <c r="E130" s="6"/>
      <c r="F130" s="7"/>
      <c r="G130" s="6"/>
      <c r="H130" s="7"/>
      <c r="I130" s="6"/>
      <c r="J130" s="7"/>
      <c r="K130" s="6"/>
      <c r="L130" s="7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ht="15.75" customHeight="1">
      <c r="A131" s="5"/>
      <c r="B131" s="5"/>
      <c r="C131" s="6"/>
      <c r="D131" s="6"/>
      <c r="E131" s="6"/>
      <c r="F131" s="7"/>
      <c r="G131" s="6"/>
      <c r="H131" s="7"/>
      <c r="I131" s="6"/>
      <c r="J131" s="7"/>
      <c r="K131" s="6"/>
      <c r="L131" s="7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ht="15.75" customHeight="1">
      <c r="A132" s="5"/>
      <c r="B132" s="5"/>
      <c r="C132" s="6"/>
      <c r="D132" s="6"/>
      <c r="E132" s="6"/>
      <c r="F132" s="7"/>
      <c r="G132" s="6"/>
      <c r="H132" s="7"/>
      <c r="I132" s="6"/>
      <c r="J132" s="7"/>
      <c r="K132" s="6"/>
      <c r="L132" s="7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ht="15.75" customHeight="1">
      <c r="A133" s="5"/>
      <c r="B133" s="5"/>
      <c r="C133" s="6"/>
      <c r="D133" s="6"/>
      <c r="E133" s="6"/>
      <c r="F133" s="7"/>
      <c r="G133" s="6"/>
      <c r="H133" s="7"/>
      <c r="I133" s="6"/>
      <c r="J133" s="7"/>
      <c r="K133" s="6"/>
      <c r="L133" s="7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ht="15.75" customHeight="1">
      <c r="A134" s="5"/>
      <c r="B134" s="5"/>
      <c r="C134" s="6"/>
      <c r="D134" s="6"/>
      <c r="E134" s="6"/>
      <c r="F134" s="7"/>
      <c r="G134" s="6"/>
      <c r="H134" s="7"/>
      <c r="I134" s="6"/>
      <c r="J134" s="7"/>
      <c r="K134" s="6"/>
      <c r="L134" s="7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ht="15.75" customHeight="1">
      <c r="A135" s="5"/>
      <c r="B135" s="5"/>
      <c r="C135" s="6"/>
      <c r="D135" s="6"/>
      <c r="E135" s="6"/>
      <c r="F135" s="7"/>
      <c r="G135" s="6"/>
      <c r="H135" s="7"/>
      <c r="I135" s="6"/>
      <c r="J135" s="7"/>
      <c r="K135" s="6"/>
      <c r="L135" s="7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ht="15.75" customHeight="1">
      <c r="A136" s="5"/>
      <c r="B136" s="5"/>
      <c r="C136" s="6"/>
      <c r="D136" s="6"/>
      <c r="E136" s="6"/>
      <c r="F136" s="7"/>
      <c r="G136" s="6"/>
      <c r="H136" s="7"/>
      <c r="I136" s="6"/>
      <c r="J136" s="7"/>
      <c r="K136" s="6"/>
      <c r="L136" s="7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ht="15.75" customHeight="1">
      <c r="A137" s="5"/>
      <c r="B137" s="5"/>
      <c r="C137" s="6"/>
      <c r="D137" s="6"/>
      <c r="E137" s="6"/>
      <c r="F137" s="7"/>
      <c r="G137" s="6"/>
      <c r="H137" s="7"/>
      <c r="I137" s="6"/>
      <c r="J137" s="7"/>
      <c r="K137" s="6"/>
      <c r="L137" s="7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ht="15.75" customHeight="1">
      <c r="A138" s="5"/>
      <c r="B138" s="5"/>
      <c r="C138" s="6"/>
      <c r="D138" s="6"/>
      <c r="E138" s="6"/>
      <c r="F138" s="7"/>
      <c r="G138" s="6"/>
      <c r="H138" s="7"/>
      <c r="I138" s="6"/>
      <c r="J138" s="7"/>
      <c r="K138" s="6"/>
      <c r="L138" s="7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ht="15.75" customHeight="1">
      <c r="A139" s="5"/>
      <c r="B139" s="5"/>
      <c r="C139" s="6"/>
      <c r="D139" s="6"/>
      <c r="E139" s="6"/>
      <c r="F139" s="7"/>
      <c r="G139" s="6"/>
      <c r="H139" s="7"/>
      <c r="I139" s="6"/>
      <c r="J139" s="7"/>
      <c r="K139" s="6"/>
      <c r="L139" s="7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ht="15.75" customHeight="1">
      <c r="A140" s="5"/>
      <c r="B140" s="5"/>
      <c r="C140" s="6"/>
      <c r="D140" s="6"/>
      <c r="E140" s="6"/>
      <c r="F140" s="7"/>
      <c r="G140" s="6"/>
      <c r="H140" s="7"/>
      <c r="I140" s="6"/>
      <c r="J140" s="7"/>
      <c r="K140" s="6"/>
      <c r="L140" s="7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ht="15.75" customHeight="1">
      <c r="A141" s="5"/>
      <c r="B141" s="5"/>
      <c r="C141" s="6"/>
      <c r="D141" s="6"/>
      <c r="E141" s="6"/>
      <c r="F141" s="7"/>
      <c r="G141" s="6"/>
      <c r="H141" s="7"/>
      <c r="I141" s="6"/>
      <c r="J141" s="7"/>
      <c r="K141" s="6"/>
      <c r="L141" s="7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ht="15.75" customHeight="1">
      <c r="A142" s="5"/>
      <c r="B142" s="5"/>
      <c r="C142" s="6"/>
      <c r="D142" s="6"/>
      <c r="E142" s="6"/>
      <c r="F142" s="7"/>
      <c r="G142" s="6"/>
      <c r="H142" s="7"/>
      <c r="I142" s="6"/>
      <c r="J142" s="7"/>
      <c r="K142" s="6"/>
      <c r="L142" s="7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ht="15.75" customHeight="1">
      <c r="A143" s="5"/>
      <c r="B143" s="5"/>
      <c r="C143" s="6"/>
      <c r="D143" s="6"/>
      <c r="E143" s="6"/>
      <c r="F143" s="7"/>
      <c r="G143" s="6"/>
      <c r="H143" s="7"/>
      <c r="I143" s="6"/>
      <c r="J143" s="7"/>
      <c r="K143" s="6"/>
      <c r="L143" s="7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ht="15.75" customHeight="1">
      <c r="A144" s="5"/>
      <c r="B144" s="5"/>
      <c r="C144" s="6"/>
      <c r="D144" s="6"/>
      <c r="E144" s="6"/>
      <c r="F144" s="7"/>
      <c r="G144" s="6"/>
      <c r="H144" s="7"/>
      <c r="I144" s="6"/>
      <c r="J144" s="7"/>
      <c r="K144" s="6"/>
      <c r="L144" s="7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ht="15.75" customHeight="1">
      <c r="A145" s="5"/>
      <c r="B145" s="5"/>
      <c r="C145" s="6"/>
      <c r="D145" s="6"/>
      <c r="E145" s="6"/>
      <c r="F145" s="7"/>
      <c r="G145" s="6"/>
      <c r="H145" s="7"/>
      <c r="I145" s="6"/>
      <c r="J145" s="7"/>
      <c r="K145" s="6"/>
      <c r="L145" s="7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ht="15.75" customHeight="1">
      <c r="A146" s="5"/>
      <c r="B146" s="5"/>
      <c r="C146" s="6"/>
      <c r="D146" s="6"/>
      <c r="E146" s="6"/>
      <c r="F146" s="7"/>
      <c r="G146" s="6"/>
      <c r="H146" s="7"/>
      <c r="I146" s="6"/>
      <c r="J146" s="7"/>
      <c r="K146" s="6"/>
      <c r="L146" s="7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ht="15.75" customHeight="1">
      <c r="A147" s="5"/>
      <c r="B147" s="5"/>
      <c r="C147" s="6"/>
      <c r="D147" s="6"/>
      <c r="E147" s="6"/>
      <c r="F147" s="7"/>
      <c r="G147" s="6"/>
      <c r="H147" s="7"/>
      <c r="I147" s="6"/>
      <c r="J147" s="7"/>
      <c r="K147" s="6"/>
      <c r="L147" s="7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ht="15.75" customHeight="1">
      <c r="A148" s="5"/>
      <c r="B148" s="5"/>
      <c r="C148" s="6"/>
      <c r="D148" s="6"/>
      <c r="E148" s="6"/>
      <c r="F148" s="7"/>
      <c r="G148" s="6"/>
      <c r="H148" s="7"/>
      <c r="I148" s="6"/>
      <c r="J148" s="7"/>
      <c r="K148" s="6"/>
      <c r="L148" s="7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ht="15.75" customHeight="1">
      <c r="A149" s="5"/>
      <c r="B149" s="5"/>
      <c r="C149" s="6"/>
      <c r="D149" s="6"/>
      <c r="E149" s="6"/>
      <c r="F149" s="7"/>
      <c r="G149" s="6"/>
      <c r="H149" s="7"/>
      <c r="I149" s="6"/>
      <c r="J149" s="7"/>
      <c r="K149" s="6"/>
      <c r="L149" s="7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ht="15.75" customHeight="1">
      <c r="A150" s="5"/>
      <c r="B150" s="5"/>
      <c r="C150" s="6"/>
      <c r="D150" s="6"/>
      <c r="E150" s="6"/>
      <c r="F150" s="7"/>
      <c r="G150" s="6"/>
      <c r="H150" s="7"/>
      <c r="I150" s="6"/>
      <c r="J150" s="7"/>
      <c r="K150" s="6"/>
      <c r="L150" s="7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ht="15.75" customHeight="1">
      <c r="A151" s="5"/>
      <c r="B151" s="5"/>
      <c r="C151" s="6"/>
      <c r="D151" s="6"/>
      <c r="E151" s="6"/>
      <c r="F151" s="7"/>
      <c r="G151" s="6"/>
      <c r="H151" s="7"/>
      <c r="I151" s="6"/>
      <c r="J151" s="7"/>
      <c r="K151" s="6"/>
      <c r="L151" s="7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ht="15.75" customHeight="1">
      <c r="A152" s="5"/>
      <c r="B152" s="5"/>
      <c r="C152" s="6"/>
      <c r="D152" s="6"/>
      <c r="E152" s="6"/>
      <c r="F152" s="7"/>
      <c r="G152" s="6"/>
      <c r="H152" s="7"/>
      <c r="I152" s="6"/>
      <c r="J152" s="7"/>
      <c r="K152" s="6"/>
      <c r="L152" s="7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ht="15.75" customHeight="1">
      <c r="A153" s="5"/>
      <c r="B153" s="5"/>
      <c r="C153" s="6"/>
      <c r="D153" s="6"/>
      <c r="E153" s="6"/>
      <c r="F153" s="7"/>
      <c r="G153" s="6"/>
      <c r="H153" s="7"/>
      <c r="I153" s="6"/>
      <c r="J153" s="7"/>
      <c r="K153" s="6"/>
      <c r="L153" s="7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ht="15.75" customHeight="1">
      <c r="A154" s="5"/>
      <c r="B154" s="5"/>
      <c r="C154" s="6"/>
      <c r="D154" s="6"/>
      <c r="E154" s="6"/>
      <c r="F154" s="7"/>
      <c r="G154" s="6"/>
      <c r="H154" s="7"/>
      <c r="I154" s="6"/>
      <c r="J154" s="7"/>
      <c r="K154" s="6"/>
      <c r="L154" s="7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ht="15.75" customHeight="1">
      <c r="A155" s="5"/>
      <c r="B155" s="5"/>
      <c r="C155" s="6"/>
      <c r="D155" s="6"/>
      <c r="E155" s="6"/>
      <c r="F155" s="7"/>
      <c r="G155" s="6"/>
      <c r="H155" s="7"/>
      <c r="I155" s="6"/>
      <c r="J155" s="7"/>
      <c r="K155" s="6"/>
      <c r="L155" s="7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ht="15.75" customHeight="1">
      <c r="A156" s="5"/>
      <c r="B156" s="5"/>
      <c r="C156" s="6"/>
      <c r="D156" s="6"/>
      <c r="E156" s="6"/>
      <c r="F156" s="7"/>
      <c r="G156" s="6"/>
      <c r="H156" s="7"/>
      <c r="I156" s="6"/>
      <c r="J156" s="7"/>
      <c r="K156" s="6"/>
      <c r="L156" s="7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ht="15.75" customHeight="1">
      <c r="A157" s="5"/>
      <c r="B157" s="5"/>
      <c r="C157" s="6"/>
      <c r="D157" s="6"/>
      <c r="E157" s="6"/>
      <c r="F157" s="7"/>
      <c r="G157" s="6"/>
      <c r="H157" s="7"/>
      <c r="I157" s="6"/>
      <c r="J157" s="7"/>
      <c r="K157" s="6"/>
      <c r="L157" s="7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ht="15.75" customHeight="1">
      <c r="A158" s="5"/>
      <c r="B158" s="5"/>
      <c r="C158" s="6"/>
      <c r="D158" s="6"/>
      <c r="E158" s="6"/>
      <c r="F158" s="7"/>
      <c r="G158" s="6"/>
      <c r="H158" s="7"/>
      <c r="I158" s="6"/>
      <c r="J158" s="7"/>
      <c r="K158" s="6"/>
      <c r="L158" s="7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ht="15.75" customHeight="1">
      <c r="A159" s="5"/>
      <c r="B159" s="5"/>
      <c r="C159" s="6"/>
      <c r="D159" s="6"/>
      <c r="E159" s="6"/>
      <c r="F159" s="7"/>
      <c r="G159" s="6"/>
      <c r="H159" s="7"/>
      <c r="I159" s="6"/>
      <c r="J159" s="7"/>
      <c r="K159" s="6"/>
      <c r="L159" s="7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ht="15.75" customHeight="1">
      <c r="A160" s="5"/>
      <c r="B160" s="5"/>
      <c r="C160" s="6"/>
      <c r="D160" s="6"/>
      <c r="E160" s="6"/>
      <c r="F160" s="7"/>
      <c r="G160" s="6"/>
      <c r="H160" s="7"/>
      <c r="I160" s="6"/>
      <c r="J160" s="7"/>
      <c r="K160" s="6"/>
      <c r="L160" s="7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ht="15.75" customHeight="1">
      <c r="A161" s="5"/>
      <c r="B161" s="5"/>
      <c r="C161" s="6"/>
      <c r="D161" s="6"/>
      <c r="E161" s="6"/>
      <c r="F161" s="7"/>
      <c r="G161" s="6"/>
      <c r="H161" s="7"/>
      <c r="I161" s="6"/>
      <c r="J161" s="7"/>
      <c r="K161" s="6"/>
      <c r="L161" s="7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ht="15.75" customHeight="1">
      <c r="A162" s="5"/>
      <c r="B162" s="5"/>
      <c r="C162" s="6"/>
      <c r="D162" s="6"/>
      <c r="E162" s="6"/>
      <c r="F162" s="7"/>
      <c r="G162" s="6"/>
      <c r="H162" s="7"/>
      <c r="I162" s="6"/>
      <c r="J162" s="7"/>
      <c r="K162" s="6"/>
      <c r="L162" s="7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ht="15.75" customHeight="1">
      <c r="A163" s="5"/>
      <c r="B163" s="5"/>
      <c r="C163" s="6"/>
      <c r="D163" s="6"/>
      <c r="E163" s="6"/>
      <c r="F163" s="7"/>
      <c r="G163" s="6"/>
      <c r="H163" s="7"/>
      <c r="I163" s="6"/>
      <c r="J163" s="7"/>
      <c r="K163" s="6"/>
      <c r="L163" s="7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ht="15.75" customHeight="1">
      <c r="A164" s="5"/>
      <c r="B164" s="5"/>
      <c r="C164" s="6"/>
      <c r="D164" s="6"/>
      <c r="E164" s="6"/>
      <c r="F164" s="7"/>
      <c r="G164" s="6"/>
      <c r="H164" s="7"/>
      <c r="I164" s="6"/>
      <c r="J164" s="7"/>
      <c r="K164" s="6"/>
      <c r="L164" s="7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ht="15.75" customHeight="1">
      <c r="A165" s="5"/>
      <c r="B165" s="5"/>
      <c r="C165" s="6"/>
      <c r="D165" s="6"/>
      <c r="E165" s="6"/>
      <c r="F165" s="7"/>
      <c r="G165" s="6"/>
      <c r="H165" s="7"/>
      <c r="I165" s="6"/>
      <c r="J165" s="7"/>
      <c r="K165" s="6"/>
      <c r="L165" s="7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ht="15.75" customHeight="1">
      <c r="A166" s="5"/>
      <c r="B166" s="5"/>
      <c r="C166" s="6"/>
      <c r="D166" s="6"/>
      <c r="E166" s="6"/>
      <c r="F166" s="7"/>
      <c r="G166" s="6"/>
      <c r="H166" s="7"/>
      <c r="I166" s="6"/>
      <c r="J166" s="7"/>
      <c r="K166" s="6"/>
      <c r="L166" s="7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ht="15.75" customHeight="1">
      <c r="A167" s="5"/>
      <c r="B167" s="5"/>
      <c r="C167" s="6"/>
      <c r="D167" s="6"/>
      <c r="E167" s="6"/>
      <c r="F167" s="7"/>
      <c r="G167" s="6"/>
      <c r="H167" s="7"/>
      <c r="I167" s="6"/>
      <c r="J167" s="7"/>
      <c r="K167" s="6"/>
      <c r="L167" s="7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ht="15.75" customHeight="1">
      <c r="A168" s="5"/>
      <c r="B168" s="5"/>
      <c r="C168" s="6"/>
      <c r="D168" s="6"/>
      <c r="E168" s="6"/>
      <c r="F168" s="7"/>
      <c r="G168" s="6"/>
      <c r="H168" s="7"/>
      <c r="I168" s="6"/>
      <c r="J168" s="7"/>
      <c r="K168" s="6"/>
      <c r="L168" s="7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ht="15.75" customHeight="1">
      <c r="A169" s="5"/>
      <c r="B169" s="5"/>
      <c r="C169" s="6"/>
      <c r="D169" s="6"/>
      <c r="E169" s="6"/>
      <c r="F169" s="7"/>
      <c r="G169" s="6"/>
      <c r="H169" s="7"/>
      <c r="I169" s="6"/>
      <c r="J169" s="7"/>
      <c r="K169" s="6"/>
      <c r="L169" s="7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ht="15.75" customHeight="1">
      <c r="A170" s="5"/>
      <c r="B170" s="5"/>
      <c r="C170" s="6"/>
      <c r="D170" s="6"/>
      <c r="E170" s="6"/>
      <c r="F170" s="7"/>
      <c r="G170" s="6"/>
      <c r="H170" s="7"/>
      <c r="I170" s="6"/>
      <c r="J170" s="7"/>
      <c r="K170" s="6"/>
      <c r="L170" s="7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ht="15.75" customHeight="1">
      <c r="A171" s="5"/>
      <c r="B171" s="5"/>
      <c r="C171" s="6"/>
      <c r="D171" s="6"/>
      <c r="E171" s="6"/>
      <c r="F171" s="7"/>
      <c r="G171" s="6"/>
      <c r="H171" s="7"/>
      <c r="I171" s="6"/>
      <c r="J171" s="7"/>
      <c r="K171" s="6"/>
      <c r="L171" s="7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ht="15.75" customHeight="1">
      <c r="A172" s="5"/>
      <c r="B172" s="5"/>
      <c r="C172" s="6"/>
      <c r="D172" s="6"/>
      <c r="E172" s="6"/>
      <c r="F172" s="7"/>
      <c r="G172" s="6"/>
      <c r="H172" s="7"/>
      <c r="I172" s="6"/>
      <c r="J172" s="7"/>
      <c r="K172" s="6"/>
      <c r="L172" s="7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ht="15.75" customHeight="1">
      <c r="A173" s="5"/>
      <c r="B173" s="5"/>
      <c r="C173" s="6"/>
      <c r="D173" s="6"/>
      <c r="E173" s="6"/>
      <c r="F173" s="7"/>
      <c r="G173" s="6"/>
      <c r="H173" s="7"/>
      <c r="I173" s="6"/>
      <c r="J173" s="7"/>
      <c r="K173" s="6"/>
      <c r="L173" s="7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ht="15.75" customHeight="1">
      <c r="A174" s="5"/>
      <c r="B174" s="5"/>
      <c r="C174" s="6"/>
      <c r="D174" s="6"/>
      <c r="E174" s="6"/>
      <c r="F174" s="7"/>
      <c r="G174" s="6"/>
      <c r="H174" s="7"/>
      <c r="I174" s="6"/>
      <c r="J174" s="7"/>
      <c r="K174" s="6"/>
      <c r="L174" s="7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ht="15.75" customHeight="1">
      <c r="A175" s="5"/>
      <c r="B175" s="5"/>
      <c r="C175" s="6"/>
      <c r="D175" s="6"/>
      <c r="E175" s="6"/>
      <c r="F175" s="7"/>
      <c r="G175" s="6"/>
      <c r="H175" s="7"/>
      <c r="I175" s="6"/>
      <c r="J175" s="7"/>
      <c r="K175" s="6"/>
      <c r="L175" s="7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ht="15.75" customHeight="1">
      <c r="A176" s="5"/>
      <c r="B176" s="5"/>
      <c r="C176" s="6"/>
      <c r="D176" s="6"/>
      <c r="E176" s="6"/>
      <c r="F176" s="7"/>
      <c r="G176" s="6"/>
      <c r="H176" s="7"/>
      <c r="I176" s="6"/>
      <c r="J176" s="7"/>
      <c r="K176" s="6"/>
      <c r="L176" s="7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ht="15.75" customHeight="1">
      <c r="A177" s="5"/>
      <c r="B177" s="5"/>
      <c r="C177" s="6"/>
      <c r="D177" s="6"/>
      <c r="E177" s="6"/>
      <c r="F177" s="7"/>
      <c r="G177" s="6"/>
      <c r="H177" s="7"/>
      <c r="I177" s="6"/>
      <c r="J177" s="7"/>
      <c r="K177" s="6"/>
      <c r="L177" s="7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ht="15.75" customHeight="1">
      <c r="A178" s="5"/>
      <c r="B178" s="5"/>
      <c r="C178" s="6"/>
      <c r="D178" s="6"/>
      <c r="E178" s="6"/>
      <c r="F178" s="7"/>
      <c r="G178" s="6"/>
      <c r="H178" s="7"/>
      <c r="I178" s="6"/>
      <c r="J178" s="7"/>
      <c r="K178" s="6"/>
      <c r="L178" s="7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ht="15.75" customHeight="1">
      <c r="A179" s="5"/>
      <c r="B179" s="5"/>
      <c r="C179" s="6"/>
      <c r="D179" s="6"/>
      <c r="E179" s="6"/>
      <c r="F179" s="7"/>
      <c r="G179" s="6"/>
      <c r="H179" s="7"/>
      <c r="I179" s="6"/>
      <c r="J179" s="7"/>
      <c r="K179" s="6"/>
      <c r="L179" s="7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ht="15.75" customHeight="1">
      <c r="A180" s="5"/>
      <c r="B180" s="5"/>
      <c r="C180" s="6"/>
      <c r="D180" s="6"/>
      <c r="E180" s="6"/>
      <c r="F180" s="7"/>
      <c r="G180" s="6"/>
      <c r="H180" s="7"/>
      <c r="I180" s="6"/>
      <c r="J180" s="7"/>
      <c r="K180" s="6"/>
      <c r="L180" s="7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ht="15.75" customHeight="1">
      <c r="A181" s="5"/>
      <c r="B181" s="5"/>
      <c r="C181" s="6"/>
      <c r="D181" s="6"/>
      <c r="E181" s="6"/>
      <c r="F181" s="7"/>
      <c r="G181" s="6"/>
      <c r="H181" s="7"/>
      <c r="I181" s="6"/>
      <c r="J181" s="7"/>
      <c r="K181" s="6"/>
      <c r="L181" s="7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ht="15.75" customHeight="1">
      <c r="A182" s="5"/>
      <c r="B182" s="5"/>
      <c r="C182" s="6"/>
      <c r="D182" s="6"/>
      <c r="E182" s="6"/>
      <c r="F182" s="7"/>
      <c r="G182" s="6"/>
      <c r="H182" s="7"/>
      <c r="I182" s="6"/>
      <c r="J182" s="7"/>
      <c r="K182" s="6"/>
      <c r="L182" s="7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ht="15.75" customHeight="1">
      <c r="A183" s="5"/>
      <c r="B183" s="5"/>
      <c r="C183" s="6"/>
      <c r="D183" s="6"/>
      <c r="E183" s="6"/>
      <c r="F183" s="7"/>
      <c r="G183" s="6"/>
      <c r="H183" s="7"/>
      <c r="I183" s="6"/>
      <c r="J183" s="7"/>
      <c r="K183" s="6"/>
      <c r="L183" s="7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ht="15.75" customHeight="1">
      <c r="A184" s="5"/>
      <c r="B184" s="5"/>
      <c r="C184" s="6"/>
      <c r="D184" s="6"/>
      <c r="E184" s="6"/>
      <c r="F184" s="7"/>
      <c r="G184" s="6"/>
      <c r="H184" s="7"/>
      <c r="I184" s="6"/>
      <c r="J184" s="7"/>
      <c r="K184" s="6"/>
      <c r="L184" s="7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ht="15.75" customHeight="1">
      <c r="A185" s="5"/>
      <c r="B185" s="5"/>
      <c r="C185" s="6"/>
      <c r="D185" s="6"/>
      <c r="E185" s="6"/>
      <c r="F185" s="7"/>
      <c r="G185" s="6"/>
      <c r="H185" s="7"/>
      <c r="I185" s="6"/>
      <c r="J185" s="7"/>
      <c r="K185" s="6"/>
      <c r="L185" s="7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ht="15.75" customHeight="1">
      <c r="A186" s="5"/>
      <c r="B186" s="5"/>
      <c r="C186" s="6"/>
      <c r="D186" s="6"/>
      <c r="E186" s="6"/>
      <c r="F186" s="7"/>
      <c r="G186" s="6"/>
      <c r="H186" s="7"/>
      <c r="I186" s="6"/>
      <c r="J186" s="7"/>
      <c r="K186" s="6"/>
      <c r="L186" s="7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ht="15.75" customHeight="1">
      <c r="A187" s="5"/>
      <c r="B187" s="5"/>
      <c r="C187" s="6"/>
      <c r="D187" s="6"/>
      <c r="E187" s="6"/>
      <c r="F187" s="7"/>
      <c r="G187" s="6"/>
      <c r="H187" s="7"/>
      <c r="I187" s="6"/>
      <c r="J187" s="7"/>
      <c r="K187" s="6"/>
      <c r="L187" s="7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ht="15.75" customHeight="1">
      <c r="A188" s="5"/>
      <c r="B188" s="5"/>
      <c r="C188" s="6"/>
      <c r="D188" s="6"/>
      <c r="E188" s="6"/>
      <c r="F188" s="7"/>
      <c r="G188" s="6"/>
      <c r="H188" s="7"/>
      <c r="I188" s="6"/>
      <c r="J188" s="7"/>
      <c r="K188" s="6"/>
      <c r="L188" s="7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ht="15.75" customHeight="1">
      <c r="A189" s="5"/>
      <c r="B189" s="5"/>
      <c r="C189" s="6"/>
      <c r="D189" s="6"/>
      <c r="E189" s="6"/>
      <c r="F189" s="7"/>
      <c r="G189" s="6"/>
      <c r="H189" s="7"/>
      <c r="I189" s="6"/>
      <c r="J189" s="7"/>
      <c r="K189" s="6"/>
      <c r="L189" s="7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ht="15.75" customHeight="1">
      <c r="A190" s="5"/>
      <c r="B190" s="5"/>
      <c r="C190" s="6"/>
      <c r="D190" s="6"/>
      <c r="E190" s="6"/>
      <c r="F190" s="7"/>
      <c r="G190" s="6"/>
      <c r="H190" s="7"/>
      <c r="I190" s="6"/>
      <c r="J190" s="7"/>
      <c r="K190" s="6"/>
      <c r="L190" s="7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ht="15.75" customHeight="1">
      <c r="A191" s="5"/>
      <c r="B191" s="5"/>
      <c r="C191" s="6"/>
      <c r="D191" s="6"/>
      <c r="E191" s="6"/>
      <c r="F191" s="7"/>
      <c r="G191" s="6"/>
      <c r="H191" s="7"/>
      <c r="I191" s="6"/>
      <c r="J191" s="7"/>
      <c r="K191" s="6"/>
      <c r="L191" s="7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ht="15.75" customHeight="1">
      <c r="A192" s="5"/>
      <c r="B192" s="5"/>
      <c r="C192" s="6"/>
      <c r="D192" s="6"/>
      <c r="E192" s="6"/>
      <c r="F192" s="7"/>
      <c r="G192" s="6"/>
      <c r="H192" s="7"/>
      <c r="I192" s="6"/>
      <c r="J192" s="7"/>
      <c r="K192" s="6"/>
      <c r="L192" s="7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ht="15.75" customHeight="1">
      <c r="A193" s="5"/>
      <c r="B193" s="5"/>
      <c r="C193" s="6"/>
      <c r="D193" s="6"/>
      <c r="E193" s="6"/>
      <c r="F193" s="7"/>
      <c r="G193" s="6"/>
      <c r="H193" s="7"/>
      <c r="I193" s="6"/>
      <c r="J193" s="7"/>
      <c r="K193" s="6"/>
      <c r="L193" s="7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ht="15.75" customHeight="1">
      <c r="A194" s="5"/>
      <c r="B194" s="5"/>
      <c r="C194" s="6"/>
      <c r="D194" s="6"/>
      <c r="E194" s="6"/>
      <c r="F194" s="7"/>
      <c r="G194" s="6"/>
      <c r="H194" s="7"/>
      <c r="I194" s="6"/>
      <c r="J194" s="7"/>
      <c r="K194" s="6"/>
      <c r="L194" s="7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ht="15.75" customHeight="1">
      <c r="A195" s="5"/>
      <c r="B195" s="5"/>
      <c r="C195" s="6"/>
      <c r="D195" s="6"/>
      <c r="E195" s="6"/>
      <c r="F195" s="7"/>
      <c r="G195" s="6"/>
      <c r="H195" s="7"/>
      <c r="I195" s="6"/>
      <c r="J195" s="7"/>
      <c r="K195" s="6"/>
      <c r="L195" s="7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ht="15.75" customHeight="1">
      <c r="A196" s="5"/>
      <c r="B196" s="5"/>
      <c r="C196" s="6"/>
      <c r="D196" s="6"/>
      <c r="E196" s="6"/>
      <c r="F196" s="7"/>
      <c r="G196" s="6"/>
      <c r="H196" s="7"/>
      <c r="I196" s="6"/>
      <c r="J196" s="7"/>
      <c r="K196" s="6"/>
      <c r="L196" s="7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ht="15.75" customHeight="1">
      <c r="A197" s="5"/>
      <c r="B197" s="5"/>
      <c r="C197" s="6"/>
      <c r="D197" s="6"/>
      <c r="E197" s="6"/>
      <c r="F197" s="7"/>
      <c r="G197" s="6"/>
      <c r="H197" s="7"/>
      <c r="I197" s="6"/>
      <c r="J197" s="7"/>
      <c r="K197" s="6"/>
      <c r="L197" s="7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ht="15.75" customHeight="1">
      <c r="A198" s="5"/>
      <c r="B198" s="5"/>
      <c r="C198" s="6"/>
      <c r="D198" s="6"/>
      <c r="E198" s="6"/>
      <c r="F198" s="7"/>
      <c r="G198" s="6"/>
      <c r="H198" s="7"/>
      <c r="I198" s="6"/>
      <c r="J198" s="7"/>
      <c r="K198" s="6"/>
      <c r="L198" s="7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ht="15.75" customHeight="1">
      <c r="A199" s="5"/>
      <c r="B199" s="5"/>
      <c r="C199" s="6"/>
      <c r="D199" s="6"/>
      <c r="E199" s="6"/>
      <c r="F199" s="7"/>
      <c r="G199" s="6"/>
      <c r="H199" s="7"/>
      <c r="I199" s="6"/>
      <c r="J199" s="7"/>
      <c r="K199" s="6"/>
      <c r="L199" s="7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ht="15.75" customHeight="1">
      <c r="A200" s="5"/>
      <c r="B200" s="5"/>
      <c r="C200" s="6"/>
      <c r="D200" s="6"/>
      <c r="E200" s="6"/>
      <c r="F200" s="7"/>
      <c r="G200" s="6"/>
      <c r="H200" s="7"/>
      <c r="I200" s="6"/>
      <c r="J200" s="7"/>
      <c r="K200" s="6"/>
      <c r="L200" s="7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ht="15.75" customHeight="1">
      <c r="A201" s="5"/>
      <c r="B201" s="5"/>
      <c r="C201" s="6"/>
      <c r="D201" s="6"/>
      <c r="E201" s="6"/>
      <c r="F201" s="7"/>
      <c r="G201" s="6"/>
      <c r="H201" s="7"/>
      <c r="I201" s="6"/>
      <c r="J201" s="7"/>
      <c r="K201" s="6"/>
      <c r="L201" s="7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ht="15.75" customHeight="1">
      <c r="A202" s="5"/>
      <c r="B202" s="5"/>
      <c r="C202" s="6"/>
      <c r="D202" s="6"/>
      <c r="E202" s="6"/>
      <c r="F202" s="7"/>
      <c r="G202" s="6"/>
      <c r="H202" s="7"/>
      <c r="I202" s="6"/>
      <c r="J202" s="7"/>
      <c r="K202" s="6"/>
      <c r="L202" s="7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ht="15.75" customHeight="1">
      <c r="A203" s="5"/>
      <c r="B203" s="5"/>
      <c r="C203" s="6"/>
      <c r="D203" s="6"/>
      <c r="E203" s="6"/>
      <c r="F203" s="7"/>
      <c r="G203" s="6"/>
      <c r="H203" s="7"/>
      <c r="I203" s="6"/>
      <c r="J203" s="7"/>
      <c r="K203" s="6"/>
      <c r="L203" s="7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ht="15.75" customHeight="1">
      <c r="A204" s="5"/>
      <c r="B204" s="5"/>
      <c r="C204" s="6"/>
      <c r="D204" s="6"/>
      <c r="E204" s="6"/>
      <c r="F204" s="7"/>
      <c r="G204" s="6"/>
      <c r="H204" s="7"/>
      <c r="I204" s="6"/>
      <c r="J204" s="7"/>
      <c r="K204" s="6"/>
      <c r="L204" s="7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ht="15.75" customHeight="1">
      <c r="A205" s="5"/>
      <c r="B205" s="5"/>
      <c r="C205" s="6"/>
      <c r="D205" s="6"/>
      <c r="E205" s="6"/>
      <c r="F205" s="7"/>
      <c r="G205" s="6"/>
      <c r="H205" s="7"/>
      <c r="I205" s="6"/>
      <c r="J205" s="7"/>
      <c r="K205" s="6"/>
      <c r="L205" s="7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ht="15.75" customHeight="1">
      <c r="A206" s="5"/>
      <c r="B206" s="5"/>
      <c r="C206" s="6"/>
      <c r="D206" s="6"/>
      <c r="E206" s="6"/>
      <c r="F206" s="7"/>
      <c r="G206" s="6"/>
      <c r="H206" s="7"/>
      <c r="I206" s="6"/>
      <c r="J206" s="7"/>
      <c r="K206" s="6"/>
      <c r="L206" s="7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ht="15.75" customHeight="1">
      <c r="A207" s="5"/>
      <c r="B207" s="5"/>
      <c r="C207" s="6"/>
      <c r="D207" s="6"/>
      <c r="E207" s="6"/>
      <c r="F207" s="7"/>
      <c r="G207" s="6"/>
      <c r="H207" s="7"/>
      <c r="I207" s="6"/>
      <c r="J207" s="7"/>
      <c r="K207" s="6"/>
      <c r="L207" s="7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ht="15.75" customHeight="1">
      <c r="A208" s="5"/>
      <c r="B208" s="5"/>
      <c r="C208" s="6"/>
      <c r="D208" s="6"/>
      <c r="E208" s="6"/>
      <c r="F208" s="7"/>
      <c r="G208" s="6"/>
      <c r="H208" s="7"/>
      <c r="I208" s="6"/>
      <c r="J208" s="7"/>
      <c r="K208" s="6"/>
      <c r="L208" s="7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ht="15.75" customHeight="1">
      <c r="A209" s="5"/>
      <c r="B209" s="5"/>
      <c r="C209" s="6"/>
      <c r="D209" s="6"/>
      <c r="E209" s="6"/>
      <c r="F209" s="7"/>
      <c r="G209" s="6"/>
      <c r="H209" s="7"/>
      <c r="I209" s="6"/>
      <c r="J209" s="7"/>
      <c r="K209" s="6"/>
      <c r="L209" s="7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ht="15.75" customHeight="1">
      <c r="A210" s="5"/>
      <c r="B210" s="5"/>
      <c r="C210" s="6"/>
      <c r="D210" s="6"/>
      <c r="E210" s="6"/>
      <c r="F210" s="7"/>
      <c r="G210" s="6"/>
      <c r="H210" s="7"/>
      <c r="I210" s="6"/>
      <c r="J210" s="7"/>
      <c r="K210" s="6"/>
      <c r="L210" s="7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ht="15.75" customHeight="1">
      <c r="A211" s="5"/>
      <c r="B211" s="5"/>
      <c r="C211" s="6"/>
      <c r="D211" s="6"/>
      <c r="E211" s="6"/>
      <c r="F211" s="7"/>
      <c r="G211" s="6"/>
      <c r="H211" s="7"/>
      <c r="I211" s="6"/>
      <c r="J211" s="7"/>
      <c r="K211" s="6"/>
      <c r="L211" s="7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ht="15.75" customHeight="1">
      <c r="A212" s="5"/>
      <c r="B212" s="5"/>
      <c r="C212" s="6"/>
      <c r="D212" s="6"/>
      <c r="E212" s="6"/>
      <c r="F212" s="7"/>
      <c r="G212" s="6"/>
      <c r="H212" s="7"/>
      <c r="I212" s="6"/>
      <c r="J212" s="7"/>
      <c r="K212" s="6"/>
      <c r="L212" s="7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ht="15.75" customHeight="1">
      <c r="A213" s="5"/>
      <c r="B213" s="5"/>
      <c r="C213" s="6"/>
      <c r="D213" s="6"/>
      <c r="E213" s="6"/>
      <c r="F213" s="7"/>
      <c r="G213" s="6"/>
      <c r="H213" s="7"/>
      <c r="I213" s="6"/>
      <c r="J213" s="7"/>
      <c r="K213" s="6"/>
      <c r="L213" s="7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ht="15.75" customHeight="1">
      <c r="A214" s="5"/>
      <c r="B214" s="5"/>
      <c r="C214" s="6"/>
      <c r="D214" s="6"/>
      <c r="E214" s="6"/>
      <c r="F214" s="7"/>
      <c r="G214" s="6"/>
      <c r="H214" s="7"/>
      <c r="I214" s="6"/>
      <c r="J214" s="7"/>
      <c r="K214" s="6"/>
      <c r="L214" s="7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ht="15.75" customHeight="1">
      <c r="A215" s="5"/>
      <c r="B215" s="5"/>
      <c r="C215" s="6"/>
      <c r="D215" s="6"/>
      <c r="E215" s="6"/>
      <c r="F215" s="7"/>
      <c r="G215" s="6"/>
      <c r="H215" s="7"/>
      <c r="I215" s="6"/>
      <c r="J215" s="7"/>
      <c r="K215" s="6"/>
      <c r="L215" s="7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ht="15.75" customHeight="1">
      <c r="A216" s="5"/>
      <c r="B216" s="5"/>
      <c r="C216" s="6"/>
      <c r="D216" s="6"/>
      <c r="E216" s="6"/>
      <c r="F216" s="7"/>
      <c r="G216" s="6"/>
      <c r="H216" s="7"/>
      <c r="I216" s="6"/>
      <c r="J216" s="7"/>
      <c r="K216" s="6"/>
      <c r="L216" s="7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ht="15.75" customHeight="1">
      <c r="A217" s="5"/>
      <c r="B217" s="5"/>
      <c r="C217" s="6"/>
      <c r="D217" s="6"/>
      <c r="E217" s="6"/>
      <c r="F217" s="7"/>
      <c r="G217" s="6"/>
      <c r="H217" s="7"/>
      <c r="I217" s="6"/>
      <c r="J217" s="7"/>
      <c r="K217" s="6"/>
      <c r="L217" s="7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ht="15.75" customHeight="1">
      <c r="A218" s="5"/>
      <c r="B218" s="5"/>
      <c r="C218" s="6"/>
      <c r="D218" s="6"/>
      <c r="E218" s="6"/>
      <c r="F218" s="7"/>
      <c r="G218" s="6"/>
      <c r="H218" s="7"/>
      <c r="I218" s="6"/>
      <c r="J218" s="7"/>
      <c r="K218" s="6"/>
      <c r="L218" s="7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ht="15.75" customHeight="1">
      <c r="A219" s="5"/>
      <c r="B219" s="5"/>
      <c r="C219" s="6"/>
      <c r="D219" s="6"/>
      <c r="E219" s="6"/>
      <c r="F219" s="7"/>
      <c r="G219" s="6"/>
      <c r="H219" s="7"/>
      <c r="I219" s="6"/>
      <c r="J219" s="7"/>
      <c r="K219" s="6"/>
      <c r="L219" s="7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ht="15.75" customHeight="1">
      <c r="A220" s="5"/>
      <c r="B220" s="5"/>
      <c r="C220" s="6"/>
      <c r="D220" s="6"/>
      <c r="E220" s="6"/>
      <c r="F220" s="7"/>
      <c r="G220" s="6"/>
      <c r="H220" s="7"/>
      <c r="I220" s="6"/>
      <c r="J220" s="7"/>
      <c r="K220" s="6"/>
      <c r="L220" s="7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ht="15.75" customHeight="1">
      <c r="A221" s="5"/>
      <c r="B221" s="5"/>
      <c r="C221" s="6"/>
      <c r="D221" s="6"/>
      <c r="E221" s="6"/>
      <c r="F221" s="7"/>
      <c r="G221" s="6"/>
      <c r="H221" s="7"/>
      <c r="I221" s="6"/>
      <c r="J221" s="7"/>
      <c r="K221" s="6"/>
      <c r="L221" s="7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ht="15.75" customHeight="1">
      <c r="A222" s="5"/>
      <c r="B222" s="5"/>
      <c r="C222" s="6"/>
      <c r="D222" s="6"/>
      <c r="E222" s="6"/>
      <c r="F222" s="7"/>
      <c r="G222" s="6"/>
      <c r="H222" s="7"/>
      <c r="I222" s="6"/>
      <c r="J222" s="7"/>
      <c r="K222" s="6"/>
      <c r="L222" s="7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ht="15.75" customHeight="1">
      <c r="A223" s="5"/>
      <c r="B223" s="5"/>
      <c r="C223" s="6"/>
      <c r="D223" s="6"/>
      <c r="E223" s="6"/>
      <c r="F223" s="7"/>
      <c r="G223" s="6"/>
      <c r="H223" s="7"/>
      <c r="I223" s="6"/>
      <c r="J223" s="7"/>
      <c r="K223" s="6"/>
      <c r="L223" s="7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ht="15.75" customHeight="1">
      <c r="A224" s="5"/>
      <c r="B224" s="5"/>
      <c r="C224" s="6"/>
      <c r="D224" s="6"/>
      <c r="E224" s="6"/>
      <c r="F224" s="7"/>
      <c r="G224" s="6"/>
      <c r="H224" s="7"/>
      <c r="I224" s="6"/>
      <c r="J224" s="7"/>
      <c r="K224" s="6"/>
      <c r="L224" s="7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ht="15.75" customHeight="1">
      <c r="A225" s="5"/>
      <c r="B225" s="5"/>
      <c r="C225" s="6"/>
      <c r="D225" s="6"/>
      <c r="E225" s="6"/>
      <c r="F225" s="7"/>
      <c r="G225" s="6"/>
      <c r="H225" s="7"/>
      <c r="I225" s="6"/>
      <c r="J225" s="7"/>
      <c r="K225" s="6"/>
      <c r="L225" s="7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ht="15.75" customHeight="1">
      <c r="A226" s="5"/>
      <c r="B226" s="5"/>
      <c r="C226" s="6"/>
      <c r="D226" s="6"/>
      <c r="E226" s="6"/>
      <c r="F226" s="7"/>
      <c r="G226" s="6"/>
      <c r="H226" s="7"/>
      <c r="I226" s="6"/>
      <c r="J226" s="7"/>
      <c r="K226" s="6"/>
      <c r="L226" s="7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ht="15.75" customHeight="1">
      <c r="A227" s="5"/>
      <c r="B227" s="5"/>
      <c r="C227" s="6"/>
      <c r="D227" s="6"/>
      <c r="E227" s="6"/>
      <c r="F227" s="7"/>
      <c r="G227" s="6"/>
      <c r="H227" s="7"/>
      <c r="I227" s="6"/>
      <c r="J227" s="7"/>
      <c r="K227" s="6"/>
      <c r="L227" s="7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ht="15.75" customHeight="1">
      <c r="A228" s="5"/>
      <c r="B228" s="5"/>
      <c r="C228" s="6"/>
      <c r="D228" s="6"/>
      <c r="E228" s="6"/>
      <c r="F228" s="7"/>
      <c r="G228" s="6"/>
      <c r="H228" s="7"/>
      <c r="I228" s="6"/>
      <c r="J228" s="7"/>
      <c r="K228" s="6"/>
      <c r="L228" s="7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ht="15.75" customHeight="1">
      <c r="A229" s="5"/>
      <c r="B229" s="5"/>
      <c r="C229" s="6"/>
      <c r="D229" s="6"/>
      <c r="E229" s="6"/>
      <c r="F229" s="7"/>
      <c r="G229" s="6"/>
      <c r="H229" s="7"/>
      <c r="I229" s="6"/>
      <c r="J229" s="7"/>
      <c r="K229" s="6"/>
      <c r="L229" s="7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ht="15.75" customHeight="1">
      <c r="A230" s="5"/>
      <c r="B230" s="5"/>
      <c r="C230" s="6"/>
      <c r="D230" s="6"/>
      <c r="E230" s="6"/>
      <c r="F230" s="7"/>
      <c r="G230" s="6"/>
      <c r="H230" s="7"/>
      <c r="I230" s="6"/>
      <c r="J230" s="7"/>
      <c r="K230" s="6"/>
      <c r="L230" s="7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ht="15.75" customHeight="1">
      <c r="A231" s="5"/>
      <c r="B231" s="5"/>
      <c r="C231" s="6"/>
      <c r="D231" s="6"/>
      <c r="E231" s="6"/>
      <c r="F231" s="7"/>
      <c r="G231" s="6"/>
      <c r="H231" s="7"/>
      <c r="I231" s="6"/>
      <c r="J231" s="7"/>
      <c r="K231" s="6"/>
      <c r="L231" s="7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ht="15.75" customHeight="1">
      <c r="A232" s="5"/>
      <c r="B232" s="5"/>
      <c r="C232" s="6"/>
      <c r="D232" s="6"/>
      <c r="E232" s="6"/>
      <c r="F232" s="7"/>
      <c r="G232" s="6"/>
      <c r="H232" s="7"/>
      <c r="I232" s="6"/>
      <c r="J232" s="7"/>
      <c r="K232" s="6"/>
      <c r="L232" s="7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ht="15.75" customHeight="1">
      <c r="A233" s="5"/>
      <c r="B233" s="5"/>
      <c r="C233" s="6"/>
      <c r="D233" s="6"/>
      <c r="E233" s="6"/>
      <c r="F233" s="7"/>
      <c r="G233" s="6"/>
      <c r="H233" s="7"/>
      <c r="I233" s="6"/>
      <c r="J233" s="7"/>
      <c r="K233" s="6"/>
      <c r="L233" s="7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ht="15.75" customHeight="1">
      <c r="A234" s="5"/>
      <c r="B234" s="5"/>
      <c r="C234" s="6"/>
      <c r="D234" s="6"/>
      <c r="E234" s="6"/>
      <c r="F234" s="7"/>
      <c r="G234" s="6"/>
      <c r="H234" s="7"/>
      <c r="I234" s="6"/>
      <c r="J234" s="7"/>
      <c r="K234" s="6"/>
      <c r="L234" s="7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ht="15.75" customHeight="1">
      <c r="A235" s="5"/>
      <c r="B235" s="5"/>
      <c r="C235" s="6"/>
      <c r="D235" s="6"/>
      <c r="E235" s="6"/>
      <c r="F235" s="7"/>
      <c r="G235" s="6"/>
      <c r="H235" s="7"/>
      <c r="I235" s="6"/>
      <c r="J235" s="7"/>
      <c r="K235" s="6"/>
      <c r="L235" s="7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ht="15.75" customHeight="1">
      <c r="A236" s="5"/>
      <c r="B236" s="5"/>
      <c r="C236" s="6"/>
      <c r="D236" s="6"/>
      <c r="E236" s="6"/>
      <c r="F236" s="7"/>
      <c r="G236" s="6"/>
      <c r="H236" s="7"/>
      <c r="I236" s="6"/>
      <c r="J236" s="7"/>
      <c r="K236" s="6"/>
      <c r="L236" s="7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ht="15.75" customHeight="1">
      <c r="A237" s="5"/>
      <c r="B237" s="5"/>
      <c r="C237" s="6"/>
      <c r="D237" s="6"/>
      <c r="E237" s="6"/>
      <c r="F237" s="7"/>
      <c r="G237" s="6"/>
      <c r="H237" s="7"/>
      <c r="I237" s="6"/>
      <c r="J237" s="7"/>
      <c r="K237" s="6"/>
      <c r="L237" s="7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ht="15.75" customHeight="1">
      <c r="A238" s="5"/>
      <c r="B238" s="5"/>
      <c r="C238" s="6"/>
      <c r="D238" s="6"/>
      <c r="E238" s="6"/>
      <c r="F238" s="7"/>
      <c r="G238" s="6"/>
      <c r="H238" s="7"/>
      <c r="I238" s="6"/>
      <c r="J238" s="7"/>
      <c r="K238" s="6"/>
      <c r="L238" s="7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ht="15.75" customHeight="1">
      <c r="A239" s="5"/>
      <c r="B239" s="5"/>
      <c r="C239" s="6"/>
      <c r="D239" s="6"/>
      <c r="E239" s="6"/>
      <c r="F239" s="7"/>
      <c r="G239" s="6"/>
      <c r="H239" s="7"/>
      <c r="I239" s="6"/>
      <c r="J239" s="7"/>
      <c r="K239" s="6"/>
      <c r="L239" s="7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ht="15.75" customHeight="1">
      <c r="A240" s="5"/>
      <c r="B240" s="5"/>
      <c r="C240" s="6"/>
      <c r="D240" s="6"/>
      <c r="E240" s="6"/>
      <c r="F240" s="7"/>
      <c r="G240" s="6"/>
      <c r="H240" s="7"/>
      <c r="I240" s="6"/>
      <c r="J240" s="7"/>
      <c r="K240" s="6"/>
      <c r="L240" s="7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