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W:\SSAS Scheme Files\PP Schemes\B\Brighton Bed Centre Ltd Executive Pension Scheme\"/>
    </mc:Choice>
  </mc:AlternateContent>
  <bookViews>
    <workbookView xWindow="0" yWindow="0" windowWidth="20490" windowHeight="7530" tabRatio="757"/>
  </bookViews>
  <sheets>
    <sheet name="Notes" sheetId="3" r:id="rId1"/>
    <sheet name="Contributions" sheetId="4" r:id="rId2"/>
    <sheet name="Rent Payments" sheetId="5" r:id="rId3"/>
    <sheet name="Transfers in" sheetId="6" r:id="rId4"/>
    <sheet name="Fees" sheetId="7" r:id="rId5"/>
    <sheet name="Fund Split" sheetId="8" r:id="rId6"/>
    <sheet name="Loan 1 £60k" sheetId="10" state="hidden" r:id="rId7"/>
    <sheet name="Loan 2 £20k" sheetId="11" state="hidden" r:id="rId8"/>
    <sheet name="Loan 3 £68k" sheetId="13" r:id="rId9"/>
  </sheets>
  <externalReferences>
    <externalReference r:id="rId10"/>
  </externalReferenc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F15" i="13" l="1"/>
  <c r="F16" i="13" s="1"/>
  <c r="F17" i="13" s="1"/>
  <c r="F18" i="13" s="1"/>
  <c r="F19" i="13" s="1"/>
  <c r="F20" i="13" s="1"/>
  <c r="F21" i="13" s="1"/>
  <c r="F22" i="13" s="1"/>
  <c r="F23" i="13" s="1"/>
  <c r="F24" i="13" s="1"/>
  <c r="F25" i="13" s="1"/>
  <c r="F26" i="13" s="1"/>
  <c r="F27" i="13" s="1"/>
  <c r="F28" i="13" s="1"/>
  <c r="F29" i="13" s="1"/>
  <c r="F30" i="13" s="1"/>
  <c r="F31" i="13" s="1"/>
  <c r="F32" i="13" s="1"/>
  <c r="F33" i="13" s="1"/>
  <c r="F34" i="13" s="1"/>
  <c r="F35" i="13" s="1"/>
  <c r="F36" i="13" s="1"/>
  <c r="F37" i="13" s="1"/>
  <c r="F38" i="13" s="1"/>
  <c r="F39" i="13" s="1"/>
  <c r="F40" i="13" s="1"/>
  <c r="F41" i="13" s="1"/>
  <c r="F42" i="13" s="1"/>
  <c r="F43" i="13" s="1"/>
  <c r="F44" i="13" s="1"/>
  <c r="F45" i="13" s="1"/>
  <c r="F46" i="13" s="1"/>
  <c r="F47" i="13" s="1"/>
  <c r="F48" i="13" s="1"/>
  <c r="F49" i="13" s="1"/>
  <c r="F50" i="13" s="1"/>
  <c r="F51" i="13" s="1"/>
  <c r="F52" i="13" s="1"/>
  <c r="F53" i="13" s="1"/>
  <c r="F54" i="13" s="1"/>
  <c r="F55" i="13" s="1"/>
  <c r="F56" i="13" s="1"/>
  <c r="F57" i="13" s="1"/>
  <c r="F58" i="13" s="1"/>
  <c r="F59" i="13" s="1"/>
  <c r="F60" i="13" s="1"/>
  <c r="F61" i="13" s="1"/>
  <c r="F62" i="13" s="1"/>
  <c r="F63" i="13" s="1"/>
  <c r="F64" i="13" s="1"/>
  <c r="F65" i="13" s="1"/>
  <c r="F66" i="13" s="1"/>
  <c r="F67" i="13" s="1"/>
  <c r="F68" i="13" s="1"/>
  <c r="F69" i="13" s="1"/>
  <c r="F70" i="13" s="1"/>
  <c r="F71" i="13" s="1"/>
  <c r="F72" i="13" s="1"/>
  <c r="F14" i="13"/>
  <c r="F13" i="13"/>
  <c r="J44" i="8"/>
  <c r="H44" i="8"/>
  <c r="G44" i="8"/>
  <c r="E44" i="8"/>
  <c r="D44" i="8"/>
  <c r="B44" i="8"/>
  <c r="D42" i="8"/>
  <c r="J38" i="8"/>
  <c r="H38" i="8"/>
  <c r="G38" i="8"/>
  <c r="E38" i="8"/>
  <c r="D38" i="8"/>
  <c r="B38" i="8"/>
  <c r="R31" i="8"/>
  <c r="J39" i="8" s="1"/>
  <c r="O31" i="8"/>
  <c r="H39" i="8" s="1"/>
  <c r="L31" i="8"/>
  <c r="G39" i="8" s="1"/>
  <c r="I31" i="8"/>
  <c r="D39" i="8" s="1"/>
  <c r="G45" i="8" l="1"/>
  <c r="H45" i="8"/>
  <c r="J45" i="8"/>
  <c r="D45" i="8"/>
  <c r="E39" i="8"/>
  <c r="E45" i="8" s="1"/>
  <c r="B39" i="8"/>
  <c r="B45" i="8" s="1"/>
  <c r="C8" i="6"/>
  <c r="D29" i="11" l="1"/>
  <c r="D28" i="11"/>
  <c r="D27" i="11"/>
  <c r="D26" i="11"/>
  <c r="D25" i="11"/>
  <c r="D24" i="11"/>
  <c r="D23" i="11"/>
  <c r="D22" i="11"/>
  <c r="D21" i="11"/>
  <c r="D20" i="11"/>
  <c r="D19" i="11"/>
  <c r="D18" i="11"/>
  <c r="D17" i="11"/>
  <c r="D16" i="11"/>
  <c r="D15" i="11"/>
  <c r="D14" i="11"/>
  <c r="D13" i="11"/>
  <c r="D12" i="11"/>
  <c r="D11" i="11"/>
  <c r="D10" i="11"/>
  <c r="C3" i="11"/>
  <c r="D29" i="10"/>
  <c r="D28" i="10"/>
  <c r="D27" i="10"/>
  <c r="D26" i="10"/>
  <c r="D25" i="10"/>
  <c r="D24" i="10"/>
  <c r="D23" i="10"/>
  <c r="D22" i="10"/>
  <c r="D21" i="10"/>
  <c r="D20" i="10"/>
  <c r="D19" i="10"/>
  <c r="D18" i="10"/>
  <c r="D17" i="10"/>
  <c r="D16" i="10"/>
  <c r="D15" i="10"/>
  <c r="D14" i="10"/>
  <c r="D13" i="10"/>
  <c r="D12" i="10"/>
  <c r="D11" i="10"/>
  <c r="D10" i="10"/>
  <c r="C4" i="10"/>
  <c r="C3" i="10"/>
  <c r="C7" i="13" l="1"/>
  <c r="C11" i="10"/>
  <c r="C13" i="10"/>
  <c r="C15" i="10"/>
  <c r="C17" i="10"/>
  <c r="C19" i="10"/>
  <c r="C21" i="10"/>
  <c r="C23" i="10"/>
  <c r="C25" i="10"/>
  <c r="C27" i="10"/>
  <c r="C29" i="10"/>
  <c r="C10" i="10"/>
  <c r="F10" i="10" s="1"/>
  <c r="C12" i="10"/>
  <c r="C14" i="10"/>
  <c r="C16" i="10"/>
  <c r="C18" i="10"/>
  <c r="C20" i="10"/>
  <c r="C22" i="10"/>
  <c r="C24" i="10"/>
  <c r="C26" i="10"/>
  <c r="C28" i="10"/>
  <c r="C4" i="11"/>
  <c r="E10" i="11"/>
  <c r="E11" i="11"/>
  <c r="E12" i="11"/>
  <c r="E13" i="11"/>
  <c r="E14" i="11"/>
  <c r="E15" i="11"/>
  <c r="E16" i="11"/>
  <c r="E17" i="11"/>
  <c r="E18" i="11"/>
  <c r="E19" i="11"/>
  <c r="E20" i="11"/>
  <c r="E21" i="11"/>
  <c r="E22" i="11"/>
  <c r="E23" i="11"/>
  <c r="E24" i="11"/>
  <c r="E25" i="11"/>
  <c r="E26" i="11"/>
  <c r="E27" i="11"/>
  <c r="E28" i="11"/>
  <c r="E29" i="11"/>
  <c r="E10" i="10"/>
  <c r="E11" i="10"/>
  <c r="E12" i="10"/>
  <c r="E13" i="10"/>
  <c r="E14" i="10"/>
  <c r="E15" i="10"/>
  <c r="E16" i="10"/>
  <c r="E17" i="10"/>
  <c r="E18" i="10"/>
  <c r="E19" i="10"/>
  <c r="E20" i="10"/>
  <c r="E21" i="10"/>
  <c r="E22" i="10"/>
  <c r="E23" i="10"/>
  <c r="E24" i="10"/>
  <c r="E25" i="10"/>
  <c r="E26" i="10"/>
  <c r="E27" i="10"/>
  <c r="E28" i="10"/>
  <c r="E29" i="10"/>
  <c r="F11" i="10" l="1"/>
  <c r="F12" i="10" s="1"/>
  <c r="F13" i="10" s="1"/>
  <c r="F14" i="10" s="1"/>
  <c r="F15" i="10" s="1"/>
  <c r="F16" i="10" s="1"/>
  <c r="F17" i="10" s="1"/>
  <c r="F18" i="10" s="1"/>
  <c r="F19" i="10" s="1"/>
  <c r="F20" i="10" s="1"/>
  <c r="F21" i="10" s="1"/>
  <c r="F22" i="10" s="1"/>
  <c r="F23" i="10" s="1"/>
  <c r="F24" i="10" s="1"/>
  <c r="F25" i="10" s="1"/>
  <c r="F26" i="10" s="1"/>
  <c r="F27" i="10" s="1"/>
  <c r="F28" i="10" s="1"/>
  <c r="F29" i="10" s="1"/>
  <c r="C29" i="11"/>
  <c r="C28" i="11"/>
  <c r="C27" i="11"/>
  <c r="C26" i="11"/>
  <c r="C25" i="11"/>
  <c r="C24" i="11"/>
  <c r="C23" i="11"/>
  <c r="C22" i="11"/>
  <c r="C21" i="11"/>
  <c r="C20" i="11"/>
  <c r="C19" i="11"/>
  <c r="C18" i="11"/>
  <c r="C17" i="11"/>
  <c r="C16" i="11"/>
  <c r="C15" i="11"/>
  <c r="C14" i="11"/>
  <c r="C13" i="11"/>
  <c r="C12" i="11"/>
  <c r="C11" i="11"/>
  <c r="C10" i="11"/>
  <c r="F10" i="11" s="1"/>
  <c r="F11" i="11" l="1"/>
  <c r="F12" i="11"/>
  <c r="F13" i="11" s="1"/>
  <c r="F14" i="11" s="1"/>
  <c r="F15" i="11" s="1"/>
  <c r="F16" i="11" s="1"/>
  <c r="F17" i="11" s="1"/>
  <c r="F18" i="11" s="1"/>
  <c r="F19" i="11" s="1"/>
  <c r="F20" i="11" s="1"/>
  <c r="F21" i="11" s="1"/>
  <c r="F22" i="11" s="1"/>
  <c r="F23" i="11" s="1"/>
  <c r="F24" i="11" s="1"/>
  <c r="F25" i="11" s="1"/>
  <c r="F26" i="11" s="1"/>
  <c r="F27" i="11" s="1"/>
  <c r="F28" i="11" s="1"/>
  <c r="F29" i="11" s="1"/>
</calcChain>
</file>

<file path=xl/sharedStrings.xml><?xml version="1.0" encoding="utf-8"?>
<sst xmlns="http://schemas.openxmlformats.org/spreadsheetml/2006/main" count="147" uniqueCount="68">
  <si>
    <t>DATE</t>
  </si>
  <si>
    <t>TYPE OF CORRESPONDENCE</t>
  </si>
  <si>
    <t>NOTE</t>
  </si>
  <si>
    <t>ACTION REQUIRED</t>
  </si>
  <si>
    <t>AGENT NAME</t>
  </si>
  <si>
    <t>Date:</t>
  </si>
  <si>
    <t>Member Name:</t>
  </si>
  <si>
    <t xml:space="preserve">Transfers / Contributions </t>
  </si>
  <si>
    <t>Date</t>
  </si>
  <si>
    <t>£xxx</t>
  </si>
  <si>
    <t>Total:</t>
  </si>
  <si>
    <t>Fund Split</t>
  </si>
  <si>
    <t>Percentage Split:</t>
  </si>
  <si>
    <t>Current Valuation</t>
  </si>
  <si>
    <t>Member Values:</t>
  </si>
  <si>
    <t>Each time a new valuation is obtained and the fund split is updated, each individual member's last valuation should be entered as the top "Transfer / Contribution" and then only contributions/transfers received since that date should be added below</t>
  </si>
  <si>
    <t>Colin Morris Crystallised</t>
  </si>
  <si>
    <t>Margaret Morris Crystallised</t>
  </si>
  <si>
    <t>Philip Morris</t>
  </si>
  <si>
    <t>Stuart Morris</t>
  </si>
  <si>
    <t>Contribution</t>
  </si>
  <si>
    <t>Halifax Transfer</t>
  </si>
  <si>
    <t>Allied Dunbar Transfer</t>
  </si>
  <si>
    <t>Phoenix Transfer</t>
  </si>
  <si>
    <t>HSBC Pension Transfer</t>
  </si>
  <si>
    <t>Colin Morris Uncrystallised</t>
  </si>
  <si>
    <t>Margaret Morris Uncrystallised</t>
  </si>
  <si>
    <t>PCLS</t>
  </si>
  <si>
    <t>Drawdown</t>
  </si>
  <si>
    <t>Pension Income</t>
  </si>
  <si>
    <t>Loan Amount:</t>
  </si>
  <si>
    <t>Interest rate:</t>
  </si>
  <si>
    <t>Interest payable:</t>
  </si>
  <si>
    <t>Total Repayable:</t>
  </si>
  <si>
    <t>Commencement Date:</t>
  </si>
  <si>
    <t>Term of Loan (Years):</t>
  </si>
  <si>
    <t>Frequency of repayments:</t>
  </si>
  <si>
    <t>Monthly</t>
  </si>
  <si>
    <t>Month</t>
  </si>
  <si>
    <t>Repayment Due Date</t>
  </si>
  <si>
    <t xml:space="preserve"> Repayment Amount</t>
  </si>
  <si>
    <t>Capital Repaid</t>
  </si>
  <si>
    <t>Interest Repaid</t>
  </si>
  <si>
    <t>Loan remaining</t>
  </si>
  <si>
    <t>Date payment received</t>
  </si>
  <si>
    <t>Number of Repayments :</t>
  </si>
  <si>
    <t>Quarterly</t>
  </si>
  <si>
    <t>Number of repayments:</t>
  </si>
  <si>
    <t>7th May 2014</t>
  </si>
  <si>
    <t>PAYE</t>
  </si>
  <si>
    <t>Scheme Takeover In</t>
  </si>
  <si>
    <t>Cash Account</t>
  </si>
  <si>
    <t>Asset</t>
  </si>
  <si>
    <t>Value</t>
  </si>
  <si>
    <t>O/S Loanback 1</t>
  </si>
  <si>
    <t>O/S Loanback 2</t>
  </si>
  <si>
    <t>Metro Bank Account</t>
  </si>
  <si>
    <t>As at 05/11/2015</t>
  </si>
  <si>
    <t>Scheme Value Prior to Taking Loan out - £180,917.26</t>
  </si>
  <si>
    <t>Paid in full 23/03/2016</t>
  </si>
  <si>
    <t>Paid in full 08/01/2016</t>
  </si>
  <si>
    <t>Emma to update the repayment schedule…</t>
  </si>
  <si>
    <t>New Fund Split produced as at 21/11/2017 for Margaret and Colin. Email to her to confirm</t>
  </si>
  <si>
    <t>No further action at this time</t>
  </si>
  <si>
    <t>Emma Dane</t>
  </si>
  <si>
    <t>-</t>
  </si>
  <si>
    <t>Emma to update LB tab</t>
  </si>
  <si>
    <t>Emma is to update the Loanback tab on here.  All previous Loans from James Hay have been repaid and there is only the LB with us left.  Payments are up to date, although the repayments appear to have been set up incorrectly. LB 1 and LB 2 tabs have been hidden - but they have not been updated yet either.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</si>
</sst>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Red]\-&quot;£&quot;#,##0.00"/>
    <numFmt numFmtId="44" formatCode="_-&quot;£&quot;* #,##0.00_-;\-&quot;£&quot;* #,##0.00_-;_-&quot;£&quot;* &quot;-&quot;??_-;_-@_-"/>
    <numFmt numFmtId="164" formatCode="&quot;£&quot;#,##0.00"/>
    <numFmt numFmtId="165" formatCode="0.000%"/>
    <numFmt numFmtId="166" formatCode="0.0%"/>
    <numFmt numFmtId="167" formatCode="dd/mm/yy;@"/>
  </numFmts>
  <fonts count="6" x14ac:knownFonts="1">
    <font>
      <sz val="12"/>
      <color theme="1"/>
      <name val="Calibri"/>
      <family val="2"/>
      <scheme val="minor"/>
    </font>
    <font>
      <u/>
      <sz val="12"/>
      <color theme="10"/>
      <name val="Calibri"/>
      <family val="2"/>
      <scheme val="minor"/>
    </font>
    <font>
      <u/>
      <sz val="12"/>
      <color theme="11"/>
      <name val="Calibri"/>
      <family val="2"/>
      <scheme val="minor"/>
    </font>
    <font>
      <b/>
      <sz val="11"/>
      <color theme="1"/>
      <name val="Calibri"/>
      <family val="2"/>
      <scheme val="minor"/>
    </font>
    <font>
      <b/>
      <u/>
      <sz val="11"/>
      <color theme="1"/>
      <name val="Calibri"/>
      <family val="2"/>
      <scheme val="minor"/>
    </font>
    <font>
      <b/>
      <sz val="12"/>
      <color theme="1"/>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62">
    <xf numFmtId="0" fontId="0" fillId="0" borderId="0" xfId="0"/>
    <xf numFmtId="0" fontId="0" fillId="0" borderId="0" xfId="0" applyAlignment="1">
      <alignment wrapText="1"/>
    </xf>
    <xf numFmtId="14" fontId="0" fillId="0" borderId="0" xfId="0" applyNumberFormat="1" applyAlignment="1">
      <alignment wrapText="1"/>
    </xf>
    <xf numFmtId="0" fontId="3" fillId="0" borderId="0" xfId="0" applyFont="1"/>
    <xf numFmtId="0" fontId="0" fillId="0" borderId="0" xfId="0" applyProtection="1">
      <protection locked="0"/>
    </xf>
    <xf numFmtId="0" fontId="4" fillId="4" borderId="3" xfId="0" applyFont="1" applyFill="1" applyBorder="1"/>
    <xf numFmtId="0" fontId="4" fillId="5" borderId="3" xfId="0" applyFont="1" applyFill="1" applyBorder="1"/>
    <xf numFmtId="14" fontId="0" fillId="4" borderId="3" xfId="0" applyNumberFormat="1" applyFill="1" applyBorder="1" applyProtection="1">
      <protection locked="0"/>
    </xf>
    <xf numFmtId="164" fontId="0" fillId="5" borderId="3" xfId="0" applyNumberFormat="1" applyFill="1" applyBorder="1" applyProtection="1">
      <protection locked="0"/>
    </xf>
    <xf numFmtId="0" fontId="0" fillId="4" borderId="3" xfId="0" applyFill="1" applyBorder="1" applyProtection="1">
      <protection locked="0"/>
    </xf>
    <xf numFmtId="164" fontId="0" fillId="0" borderId="0" xfId="0" applyNumberFormat="1"/>
    <xf numFmtId="164" fontId="3" fillId="0" borderId="0" xfId="0" applyNumberFormat="1" applyFont="1"/>
    <xf numFmtId="0" fontId="0" fillId="0" borderId="0" xfId="0" applyAlignment="1">
      <alignment vertical="center"/>
    </xf>
    <xf numFmtId="165" fontId="0" fillId="5" borderId="3" xfId="0" applyNumberFormat="1" applyFill="1" applyBorder="1"/>
    <xf numFmtId="164" fontId="0" fillId="4" borderId="3" xfId="0" applyNumberFormat="1" applyFill="1" applyBorder="1"/>
    <xf numFmtId="164" fontId="0" fillId="5" borderId="3" xfId="0" applyNumberFormat="1" applyFill="1" applyBorder="1"/>
    <xf numFmtId="14" fontId="0" fillId="0" borderId="0" xfId="0" applyNumberFormat="1"/>
    <xf numFmtId="0" fontId="0" fillId="3" borderId="3" xfId="0" applyFill="1" applyBorder="1" applyAlignment="1">
      <alignment horizontal="center" vertical="center"/>
    </xf>
    <xf numFmtId="0" fontId="0" fillId="0" borderId="0" xfId="0" applyFill="1" applyBorder="1" applyAlignment="1">
      <alignment horizontal="left"/>
    </xf>
    <xf numFmtId="0" fontId="0" fillId="0" borderId="0" xfId="0" applyFont="1" applyFill="1" applyBorder="1" applyAlignment="1">
      <alignment horizontal="left"/>
    </xf>
    <xf numFmtId="8" fontId="0" fillId="0" borderId="0" xfId="0" applyNumberFormat="1" applyFont="1" applyFill="1" applyBorder="1" applyAlignment="1">
      <alignment horizontal="left"/>
    </xf>
    <xf numFmtId="0" fontId="0" fillId="0" borderId="0" xfId="0" applyFont="1" applyFill="1" applyBorder="1" applyAlignment="1">
      <alignment horizontal="center"/>
    </xf>
    <xf numFmtId="0" fontId="0" fillId="0" borderId="0" xfId="0" applyFont="1" applyFill="1" applyBorder="1"/>
    <xf numFmtId="166" fontId="0" fillId="0" borderId="0" xfId="0" applyNumberFormat="1" applyFont="1" applyFill="1" applyBorder="1" applyAlignment="1">
      <alignment horizontal="left"/>
    </xf>
    <xf numFmtId="8" fontId="0" fillId="0" borderId="0" xfId="0" applyNumberFormat="1" applyAlignment="1">
      <alignment horizontal="left"/>
    </xf>
    <xf numFmtId="0" fontId="0" fillId="0" borderId="0" xfId="0" applyNumberFormat="1" applyAlignment="1">
      <alignment horizontal="left"/>
    </xf>
    <xf numFmtId="0" fontId="0" fillId="0" borderId="0" xfId="0" applyFont="1" applyFill="1" applyBorder="1" applyAlignment="1">
      <alignment horizontal="center" wrapText="1"/>
    </xf>
    <xf numFmtId="14" fontId="0" fillId="0" borderId="0" xfId="0" applyNumberFormat="1" applyFont="1" applyFill="1" applyBorder="1" applyAlignment="1">
      <alignment horizontal="left"/>
    </xf>
    <xf numFmtId="0" fontId="3" fillId="0" borderId="3" xfId="0" applyFont="1" applyFill="1" applyBorder="1" applyAlignment="1">
      <alignment horizontal="left"/>
    </xf>
    <xf numFmtId="0" fontId="3" fillId="0" borderId="3" xfId="0" applyFont="1" applyFill="1" applyBorder="1" applyAlignment="1">
      <alignment horizontal="center"/>
    </xf>
    <xf numFmtId="0" fontId="0" fillId="0" borderId="3" xfId="0" applyFill="1" applyBorder="1" applyAlignment="1">
      <alignment horizontal="left"/>
    </xf>
    <xf numFmtId="14" fontId="0" fillId="0" borderId="3" xfId="0" applyNumberFormat="1" applyFont="1" applyFill="1" applyBorder="1" applyAlignment="1">
      <alignment horizontal="center"/>
    </xf>
    <xf numFmtId="8" fontId="0" fillId="0" borderId="3" xfId="0" applyNumberFormat="1" applyFont="1" applyFill="1" applyBorder="1" applyAlignment="1">
      <alignment horizontal="center"/>
    </xf>
    <xf numFmtId="40" fontId="0" fillId="0" borderId="3" xfId="0" applyNumberFormat="1" applyFont="1" applyFill="1" applyBorder="1" applyAlignment="1">
      <alignment horizontal="center"/>
    </xf>
    <xf numFmtId="164" fontId="0" fillId="0" borderId="3" xfId="0" applyNumberFormat="1" applyFont="1" applyFill="1" applyBorder="1" applyAlignment="1">
      <alignment horizontal="center"/>
    </xf>
    <xf numFmtId="167" fontId="0" fillId="0" borderId="3" xfId="0" applyNumberFormat="1" applyFont="1" applyFill="1" applyBorder="1" applyAlignment="1">
      <alignment horizontal="center"/>
    </xf>
    <xf numFmtId="165" fontId="0" fillId="5" borderId="3" xfId="0" applyNumberFormat="1" applyFill="1" applyBorder="1" applyAlignment="1">
      <alignment horizontal="center"/>
    </xf>
    <xf numFmtId="14" fontId="0" fillId="2" borderId="1" xfId="0" applyNumberFormat="1" applyFill="1" applyBorder="1" applyAlignment="1">
      <alignment horizontal="center"/>
    </xf>
    <xf numFmtId="0" fontId="0" fillId="2" borderId="2" xfId="0" applyFill="1" applyBorder="1" applyAlignment="1">
      <alignment horizontal="center"/>
    </xf>
    <xf numFmtId="0" fontId="0" fillId="3" borderId="1" xfId="0" applyFill="1" applyBorder="1" applyAlignment="1" applyProtection="1">
      <alignment horizontal="center"/>
      <protection locked="0"/>
    </xf>
    <xf numFmtId="0" fontId="0" fillId="3" borderId="2" xfId="0" applyFill="1" applyBorder="1" applyAlignment="1" applyProtection="1">
      <alignment horizontal="center"/>
      <protection locked="0"/>
    </xf>
    <xf numFmtId="0" fontId="4" fillId="0" borderId="0" xfId="0" applyFont="1" applyAlignment="1">
      <alignment horizontal="center"/>
    </xf>
    <xf numFmtId="0" fontId="0" fillId="3" borderId="3" xfId="0" applyFill="1" applyBorder="1" applyAlignment="1">
      <alignment horizontal="center" vertical="center"/>
    </xf>
    <xf numFmtId="164" fontId="0" fillId="5" borderId="3" xfId="0" applyNumberFormat="1" applyFill="1" applyBorder="1" applyAlignment="1">
      <alignment horizontal="center"/>
    </xf>
    <xf numFmtId="44" fontId="0" fillId="0" borderId="0" xfId="0" applyNumberFormat="1"/>
    <xf numFmtId="44" fontId="0" fillId="0" borderId="3" xfId="0" applyNumberFormat="1" applyBorder="1"/>
    <xf numFmtId="44" fontId="0" fillId="0" borderId="5" xfId="0" applyNumberFormat="1" applyBorder="1"/>
    <xf numFmtId="44" fontId="0" fillId="0" borderId="6" xfId="0" applyNumberFormat="1" applyBorder="1"/>
    <xf numFmtId="0" fontId="0" fillId="0" borderId="7" xfId="0" applyBorder="1"/>
    <xf numFmtId="14" fontId="0" fillId="0" borderId="8" xfId="0" applyNumberFormat="1" applyBorder="1"/>
    <xf numFmtId="0" fontId="0" fillId="0" borderId="4" xfId="0" applyBorder="1"/>
    <xf numFmtId="0" fontId="0" fillId="0" borderId="9" xfId="0" applyBorder="1"/>
    <xf numFmtId="0" fontId="0" fillId="0" borderId="10" xfId="0" applyBorder="1"/>
    <xf numFmtId="0" fontId="0" fillId="0" borderId="11" xfId="0" applyBorder="1"/>
    <xf numFmtId="44" fontId="0" fillId="0" borderId="12" xfId="0" applyNumberFormat="1" applyBorder="1"/>
    <xf numFmtId="14" fontId="0" fillId="0" borderId="2" xfId="0" applyNumberFormat="1" applyBorder="1"/>
    <xf numFmtId="0" fontId="5" fillId="0" borderId="0" xfId="0" applyFont="1"/>
    <xf numFmtId="44" fontId="5" fillId="0" borderId="4" xfId="0" applyNumberFormat="1" applyFont="1" applyBorder="1"/>
    <xf numFmtId="0" fontId="5" fillId="6" borderId="0" xfId="0" applyFont="1" applyFill="1"/>
    <xf numFmtId="0" fontId="0" fillId="6" borderId="0" xfId="0" applyFont="1" applyFill="1" applyBorder="1" applyAlignment="1">
      <alignment horizontal="center" wrapText="1"/>
    </xf>
    <xf numFmtId="0" fontId="0" fillId="6" borderId="0" xfId="0" applyFont="1" applyFill="1" applyBorder="1" applyAlignment="1">
      <alignment horizontal="center"/>
    </xf>
    <xf numFmtId="0" fontId="0" fillId="6" borderId="0" xfId="0" applyNumberFormat="1" applyFill="1" applyAlignment="1">
      <alignment horizontal="left"/>
    </xf>
  </cellXfs>
  <cellStyles count="9">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Normal" xfId="0" builtinId="0"/>
  </cellStyles>
  <dxfs count="7">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und%20Split/Scheme%20Valuation%20and%20Fund%20Split%20@%2006.12.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sheetName val="Fund Split"/>
      <sheetName val="Sheet3"/>
    </sheetNames>
    <sheetDataSet>
      <sheetData sheetId="0">
        <row r="21">
          <cell r="B21">
            <v>159726</v>
          </cell>
        </row>
      </sheetData>
      <sheetData sheetId="1" refreshError="1"/>
      <sheetData sheetId="2" refreshError="1"/>
    </sheetDataSet>
  </externalBook>
</externalLink>
</file>

<file path=xl/tables/table1.xml><?xml version="1.0" encoding="utf-8"?>
<table xmlns="http://schemas.openxmlformats.org/spreadsheetml/2006/main" id="3" name="Table3" displayName="Table3" ref="A1:E1048576" totalsRowShown="0" headerRowDxfId="6" dataDxfId="5">
  <autoFilter ref="A1:E1048576"/>
  <tableColumns count="5">
    <tableColumn id="1" name="DATE" dataDxfId="4"/>
    <tableColumn id="2" name="TYPE OF CORRESPONDENCE" dataDxfId="3"/>
    <tableColumn id="3" name="NOTE" dataDxfId="2"/>
    <tableColumn id="4" name="ACTION REQUIRED" dataDxfId="1"/>
    <tableColumn id="5" name="AGENT NAME"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
  <sheetViews>
    <sheetView tabSelected="1" topLeftCell="C1" workbookViewId="0">
      <selection activeCell="C4" sqref="C4"/>
    </sheetView>
  </sheetViews>
  <sheetFormatPr defaultColWidth="11" defaultRowHeight="15.75" x14ac:dyDescent="0.25"/>
  <cols>
    <col min="1" max="1" width="11" style="1" customWidth="1"/>
    <col min="2" max="2" width="27.125" style="1" customWidth="1"/>
    <col min="3" max="3" width="116.625" style="1" customWidth="1"/>
    <col min="4" max="4" width="38.125" style="1" customWidth="1"/>
    <col min="5" max="5" width="16" style="1" customWidth="1"/>
  </cols>
  <sheetData>
    <row r="1" spans="1:5" x14ac:dyDescent="0.25">
      <c r="A1" s="1" t="s">
        <v>0</v>
      </c>
      <c r="B1" s="1" t="s">
        <v>1</v>
      </c>
      <c r="C1" s="1" t="s">
        <v>2</v>
      </c>
      <c r="D1" s="1" t="s">
        <v>3</v>
      </c>
      <c r="E1" s="1" t="s">
        <v>4</v>
      </c>
    </row>
    <row r="2" spans="1:5" x14ac:dyDescent="0.25">
      <c r="A2" s="2">
        <v>43060</v>
      </c>
      <c r="B2" s="1" t="s">
        <v>11</v>
      </c>
      <c r="C2" s="1" t="s">
        <v>62</v>
      </c>
      <c r="D2" s="1" t="s">
        <v>63</v>
      </c>
      <c r="E2" s="1" t="s">
        <v>64</v>
      </c>
    </row>
    <row r="3" spans="1:5" ht="47.25" x14ac:dyDescent="0.25">
      <c r="A3" s="2" t="s">
        <v>65</v>
      </c>
      <c r="B3" s="1" t="s">
        <v>65</v>
      </c>
      <c r="C3" s="1" t="s">
        <v>67</v>
      </c>
      <c r="D3" s="1" t="s">
        <v>66</v>
      </c>
      <c r="E3" s="1" t="s">
        <v>64</v>
      </c>
    </row>
  </sheetData>
  <pageMargins left="0.75" right="0.75" top="1" bottom="1" header="0.5" footer="0.5"/>
  <tableParts count="1">
    <tablePart r:id="rId1"/>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
  <sheetViews>
    <sheetView workbookViewId="0"/>
  </sheetViews>
  <sheetFormatPr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
  <sheetViews>
    <sheetView workbookViewId="0"/>
  </sheetViews>
  <sheetFormatPr defaultRowHeight="15.7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D8"/>
  <sheetViews>
    <sheetView workbookViewId="0">
      <selection activeCell="D14" sqref="D14"/>
    </sheetView>
  </sheetViews>
  <sheetFormatPr defaultRowHeight="15.75" x14ac:dyDescent="0.25"/>
  <cols>
    <col min="1" max="1" width="17.25" bestFit="1" customWidth="1"/>
    <col min="2" max="2" width="10.375" bestFit="1" customWidth="1"/>
    <col min="3" max="3" width="12.125" style="44" bestFit="1" customWidth="1"/>
  </cols>
  <sheetData>
    <row r="2" spans="1:4" ht="16.5" thickBot="1" x14ac:dyDescent="0.3">
      <c r="A2" t="s">
        <v>50</v>
      </c>
    </row>
    <row r="3" spans="1:4" ht="16.5" thickBot="1" x14ac:dyDescent="0.3">
      <c r="A3" s="50" t="s">
        <v>52</v>
      </c>
      <c r="B3" s="48" t="s">
        <v>8</v>
      </c>
      <c r="C3" s="47" t="s">
        <v>53</v>
      </c>
    </row>
    <row r="4" spans="1:4" x14ac:dyDescent="0.25">
      <c r="A4" s="51" t="s">
        <v>51</v>
      </c>
      <c r="B4" s="49">
        <v>42313</v>
      </c>
      <c r="C4" s="46">
        <v>129345.81</v>
      </c>
    </row>
    <row r="5" spans="1:4" x14ac:dyDescent="0.25">
      <c r="A5" s="52" t="s">
        <v>54</v>
      </c>
      <c r="B5" s="55">
        <v>42313</v>
      </c>
      <c r="C5" s="45">
        <v>37075.99</v>
      </c>
    </row>
    <row r="6" spans="1:4" x14ac:dyDescent="0.25">
      <c r="A6" s="52" t="s">
        <v>55</v>
      </c>
      <c r="B6" s="55">
        <v>42313</v>
      </c>
      <c r="C6" s="45">
        <v>14319.11</v>
      </c>
    </row>
    <row r="7" spans="1:4" ht="16.5" thickBot="1" x14ac:dyDescent="0.3">
      <c r="A7" s="53" t="s">
        <v>56</v>
      </c>
      <c r="B7" s="55">
        <v>42313</v>
      </c>
      <c r="C7" s="54">
        <v>2.71</v>
      </c>
    </row>
    <row r="8" spans="1:4" ht="16.5" thickBot="1" x14ac:dyDescent="0.3">
      <c r="C8" s="57">
        <f>SUM(C4:C7)</f>
        <v>180743.61999999997</v>
      </c>
      <c r="D8" s="56" t="s">
        <v>57</v>
      </c>
    </row>
  </sheetData>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
  <sheetViews>
    <sheetView workbookViewId="0"/>
  </sheetViews>
  <sheetFormatPr defaultRowHeight="15.7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R48"/>
  <sheetViews>
    <sheetView topLeftCell="D10" zoomScale="70" zoomScaleNormal="70" workbookViewId="0">
      <selection activeCell="J45" sqref="E45:J45"/>
    </sheetView>
  </sheetViews>
  <sheetFormatPr defaultRowHeight="15.75" x14ac:dyDescent="0.25"/>
  <cols>
    <col min="1" max="1" width="24.125" bestFit="1" customWidth="1"/>
    <col min="2" max="2" width="12.75" customWidth="1"/>
    <col min="3" max="3" width="15.75" customWidth="1"/>
    <col min="4" max="4" width="24.125" bestFit="1" customWidth="1"/>
    <col min="5" max="6" width="12.75" customWidth="1"/>
    <col min="7" max="7" width="24.125" bestFit="1" customWidth="1"/>
    <col min="8" max="9" width="12.75" customWidth="1"/>
    <col min="10" max="10" width="24.125" bestFit="1" customWidth="1"/>
    <col min="11" max="12" width="12.75" customWidth="1"/>
    <col min="13" max="13" width="24.125" bestFit="1" customWidth="1"/>
    <col min="14" max="14" width="12.75" customWidth="1"/>
    <col min="15" max="15" width="17.75" customWidth="1"/>
    <col min="16" max="16" width="24.125" customWidth="1"/>
    <col min="17" max="18" width="12.75" customWidth="1"/>
  </cols>
  <sheetData>
    <row r="1" spans="1:18" ht="22.5" customHeight="1" x14ac:dyDescent="0.25">
      <c r="A1" s="3" t="s">
        <v>5</v>
      </c>
      <c r="B1" s="37">
        <v>43060</v>
      </c>
      <c r="C1" s="38"/>
    </row>
    <row r="2" spans="1:18" x14ac:dyDescent="0.25">
      <c r="L2" s="4"/>
    </row>
    <row r="3" spans="1:18" ht="20.25" customHeight="1" x14ac:dyDescent="0.25">
      <c r="A3" s="3" t="s">
        <v>6</v>
      </c>
      <c r="B3" s="39" t="s">
        <v>25</v>
      </c>
      <c r="C3" s="40"/>
      <c r="D3" s="3" t="s">
        <v>6</v>
      </c>
      <c r="E3" s="39" t="s">
        <v>26</v>
      </c>
      <c r="F3" s="40"/>
      <c r="G3" s="3" t="s">
        <v>6</v>
      </c>
      <c r="H3" s="39" t="s">
        <v>18</v>
      </c>
      <c r="I3" s="40"/>
      <c r="J3" s="3" t="s">
        <v>6</v>
      </c>
      <c r="K3" s="39" t="s">
        <v>19</v>
      </c>
      <c r="L3" s="40"/>
      <c r="M3" s="3" t="s">
        <v>6</v>
      </c>
      <c r="N3" s="39" t="s">
        <v>16</v>
      </c>
      <c r="O3" s="40"/>
      <c r="P3" s="3" t="s">
        <v>6</v>
      </c>
      <c r="Q3" s="39" t="s">
        <v>17</v>
      </c>
      <c r="R3" s="40"/>
    </row>
    <row r="4" spans="1:18" ht="20.25" customHeight="1" x14ac:dyDescent="0.25"/>
    <row r="5" spans="1:18" ht="20.25" customHeight="1" x14ac:dyDescent="0.25">
      <c r="A5" t="s">
        <v>7</v>
      </c>
      <c r="B5" s="5" t="s">
        <v>8</v>
      </c>
      <c r="C5" s="6" t="s">
        <v>9</v>
      </c>
      <c r="D5" t="s">
        <v>7</v>
      </c>
      <c r="E5" s="5" t="s">
        <v>8</v>
      </c>
      <c r="F5" s="6" t="s">
        <v>9</v>
      </c>
      <c r="G5" t="s">
        <v>7</v>
      </c>
      <c r="H5" s="5" t="s">
        <v>8</v>
      </c>
      <c r="I5" s="6" t="s">
        <v>9</v>
      </c>
      <c r="J5" t="s">
        <v>7</v>
      </c>
      <c r="K5" s="5" t="s">
        <v>8</v>
      </c>
      <c r="L5" s="6" t="s">
        <v>9</v>
      </c>
      <c r="M5" t="s">
        <v>7</v>
      </c>
      <c r="N5" s="5" t="s">
        <v>8</v>
      </c>
      <c r="O5" s="6" t="s">
        <v>9</v>
      </c>
      <c r="P5" t="s">
        <v>7</v>
      </c>
      <c r="Q5" s="5" t="s">
        <v>8</v>
      </c>
      <c r="R5" s="6" t="s">
        <v>9</v>
      </c>
    </row>
    <row r="6" spans="1:18" ht="20.25" customHeight="1" x14ac:dyDescent="0.25">
      <c r="A6" t="s">
        <v>20</v>
      </c>
      <c r="B6" s="7">
        <v>38626</v>
      </c>
      <c r="C6" s="8">
        <v>2500</v>
      </c>
      <c r="D6" t="s">
        <v>20</v>
      </c>
      <c r="E6" s="7">
        <v>38626</v>
      </c>
      <c r="F6" s="8">
        <v>2500</v>
      </c>
      <c r="G6" s="16" t="s">
        <v>22</v>
      </c>
      <c r="H6" s="7">
        <v>38833</v>
      </c>
      <c r="I6" s="8">
        <v>9937.02</v>
      </c>
      <c r="J6" t="s">
        <v>21</v>
      </c>
      <c r="K6" s="7">
        <v>38936</v>
      </c>
      <c r="L6" s="8">
        <v>8214.48</v>
      </c>
      <c r="M6" t="s">
        <v>28</v>
      </c>
      <c r="N6" s="7">
        <v>40126</v>
      </c>
      <c r="O6" s="8">
        <v>125461</v>
      </c>
      <c r="P6" t="s">
        <v>28</v>
      </c>
      <c r="Q6" s="7">
        <v>40126</v>
      </c>
      <c r="R6" s="8">
        <v>60482</v>
      </c>
    </row>
    <row r="7" spans="1:18" ht="20.25" customHeight="1" x14ac:dyDescent="0.25">
      <c r="A7" t="s">
        <v>20</v>
      </c>
      <c r="B7" s="7">
        <v>38991</v>
      </c>
      <c r="C7" s="8">
        <v>15000</v>
      </c>
      <c r="D7" t="s">
        <v>20</v>
      </c>
      <c r="E7" s="7">
        <v>38991</v>
      </c>
      <c r="F7" s="8">
        <v>15000</v>
      </c>
      <c r="G7" t="s">
        <v>23</v>
      </c>
      <c r="H7" s="7">
        <v>38950</v>
      </c>
      <c r="I7" s="8">
        <v>7615.16</v>
      </c>
      <c r="K7" s="9"/>
      <c r="L7" s="8"/>
      <c r="M7" t="s">
        <v>29</v>
      </c>
      <c r="N7" s="7">
        <v>40483</v>
      </c>
      <c r="O7" s="8">
        <v>-13399</v>
      </c>
      <c r="P7" t="s">
        <v>29</v>
      </c>
      <c r="Q7" s="7">
        <v>40483</v>
      </c>
      <c r="R7" s="8">
        <v>-5226</v>
      </c>
    </row>
    <row r="8" spans="1:18" ht="20.25" customHeight="1" x14ac:dyDescent="0.25">
      <c r="A8" t="s">
        <v>20</v>
      </c>
      <c r="B8" s="7">
        <v>39356</v>
      </c>
      <c r="C8" s="8">
        <v>5000</v>
      </c>
      <c r="D8" t="s">
        <v>20</v>
      </c>
      <c r="E8" s="7">
        <v>39356</v>
      </c>
      <c r="F8" s="8">
        <v>5000</v>
      </c>
      <c r="H8" s="9"/>
      <c r="I8" s="8"/>
      <c r="K8" s="9"/>
      <c r="L8" s="8"/>
      <c r="M8" t="s">
        <v>29</v>
      </c>
      <c r="N8" s="7">
        <v>40848</v>
      </c>
      <c r="O8" s="8">
        <v>-2000</v>
      </c>
      <c r="P8" t="s">
        <v>29</v>
      </c>
      <c r="Q8" s="7">
        <v>40848</v>
      </c>
      <c r="R8" s="8">
        <v>-5226</v>
      </c>
    </row>
    <row r="9" spans="1:18" ht="20.25" customHeight="1" x14ac:dyDescent="0.25">
      <c r="A9" t="s">
        <v>24</v>
      </c>
      <c r="B9" s="7">
        <v>39569</v>
      </c>
      <c r="C9" s="8">
        <v>137156.43</v>
      </c>
      <c r="D9" t="s">
        <v>24</v>
      </c>
      <c r="E9" s="7">
        <v>39569</v>
      </c>
      <c r="F9" s="8">
        <v>53962.34</v>
      </c>
      <c r="H9" s="9"/>
      <c r="I9" s="8"/>
      <c r="K9" s="9"/>
      <c r="L9" s="8"/>
      <c r="M9" t="s">
        <v>29</v>
      </c>
      <c r="N9" s="7">
        <v>41214</v>
      </c>
      <c r="O9" s="8">
        <v>-2000</v>
      </c>
      <c r="P9" t="s">
        <v>29</v>
      </c>
      <c r="Q9" s="7">
        <v>41487</v>
      </c>
      <c r="R9" s="8">
        <v>-5226</v>
      </c>
    </row>
    <row r="10" spans="1:18" ht="20.25" customHeight="1" x14ac:dyDescent="0.25">
      <c r="A10" t="s">
        <v>27</v>
      </c>
      <c r="B10" s="7">
        <v>40126</v>
      </c>
      <c r="C10" s="8">
        <v>-41821</v>
      </c>
      <c r="D10" t="s">
        <v>27</v>
      </c>
      <c r="E10" s="7">
        <v>40126</v>
      </c>
      <c r="F10" s="8">
        <v>-20161</v>
      </c>
      <c r="H10" s="9"/>
      <c r="I10" s="8"/>
      <c r="K10" s="9"/>
      <c r="L10" s="8"/>
      <c r="M10" t="s">
        <v>29</v>
      </c>
      <c r="N10" s="7">
        <v>41487</v>
      </c>
      <c r="O10" s="8">
        <v>-9366.1299999999992</v>
      </c>
      <c r="P10" t="s">
        <v>29</v>
      </c>
      <c r="Q10" s="7">
        <v>41548</v>
      </c>
      <c r="R10" s="8">
        <v>-5226</v>
      </c>
    </row>
    <row r="11" spans="1:18" ht="20.25" customHeight="1" x14ac:dyDescent="0.25">
      <c r="A11" t="s">
        <v>28</v>
      </c>
      <c r="B11" s="7">
        <v>40126</v>
      </c>
      <c r="C11" s="8">
        <v>-125461</v>
      </c>
      <c r="D11" t="s">
        <v>28</v>
      </c>
      <c r="E11" s="7">
        <v>40126</v>
      </c>
      <c r="F11" s="8">
        <v>-60482</v>
      </c>
      <c r="H11" s="9"/>
      <c r="I11" s="8"/>
      <c r="K11" s="9"/>
      <c r="L11" s="8"/>
      <c r="M11" t="s">
        <v>29</v>
      </c>
      <c r="N11" s="7">
        <v>41518</v>
      </c>
      <c r="O11" s="8">
        <v>-12379.2</v>
      </c>
      <c r="P11" t="s">
        <v>29</v>
      </c>
      <c r="Q11" s="7">
        <v>42465</v>
      </c>
      <c r="R11" s="8">
        <v>-11740.2</v>
      </c>
    </row>
    <row r="12" spans="1:18" ht="20.25" customHeight="1" x14ac:dyDescent="0.25">
      <c r="B12" s="9"/>
      <c r="C12" s="8"/>
      <c r="E12" s="9"/>
      <c r="F12" s="8"/>
      <c r="H12" s="9"/>
      <c r="I12" s="8"/>
      <c r="K12" s="9"/>
      <c r="L12" s="8"/>
      <c r="M12" t="s">
        <v>29</v>
      </c>
      <c r="N12" s="7">
        <v>42465</v>
      </c>
      <c r="O12" s="8">
        <v>-6788.95</v>
      </c>
      <c r="P12" t="s">
        <v>49</v>
      </c>
      <c r="Q12" s="7">
        <v>42501</v>
      </c>
      <c r="R12" s="8">
        <v>-759.8</v>
      </c>
    </row>
    <row r="13" spans="1:18" ht="20.25" customHeight="1" x14ac:dyDescent="0.25">
      <c r="B13" s="9"/>
      <c r="C13" s="8"/>
      <c r="E13" s="9"/>
      <c r="F13" s="8"/>
      <c r="H13" s="9"/>
      <c r="I13" s="8"/>
      <c r="K13" s="9"/>
      <c r="L13" s="8"/>
      <c r="M13" t="s">
        <v>49</v>
      </c>
      <c r="N13" s="7">
        <v>42501</v>
      </c>
      <c r="O13" s="8">
        <v>-3211.05</v>
      </c>
      <c r="Q13" s="9"/>
      <c r="R13" s="8"/>
    </row>
    <row r="14" spans="1:18" ht="20.25" customHeight="1" x14ac:dyDescent="0.25">
      <c r="B14" s="9"/>
      <c r="C14" s="8"/>
      <c r="E14" s="9"/>
      <c r="F14" s="8"/>
      <c r="H14" s="9"/>
      <c r="I14" s="8"/>
      <c r="K14" s="9"/>
      <c r="L14" s="8"/>
      <c r="N14" s="9"/>
      <c r="O14" s="8"/>
      <c r="Q14" s="9"/>
      <c r="R14" s="8"/>
    </row>
    <row r="15" spans="1:18" ht="20.25" customHeight="1" x14ac:dyDescent="0.25">
      <c r="B15" s="9"/>
      <c r="C15" s="8"/>
      <c r="E15" s="9"/>
      <c r="F15" s="8"/>
      <c r="H15" s="9"/>
      <c r="I15" s="8"/>
      <c r="K15" s="9"/>
      <c r="L15" s="8"/>
      <c r="N15" s="9"/>
      <c r="O15" s="8"/>
      <c r="Q15" s="9"/>
      <c r="R15" s="8"/>
    </row>
    <row r="16" spans="1:18" ht="20.25" customHeight="1" x14ac:dyDescent="0.25">
      <c r="B16" s="9"/>
      <c r="C16" s="8"/>
      <c r="E16" s="9"/>
      <c r="F16" s="8"/>
      <c r="H16" s="9"/>
      <c r="I16" s="8"/>
      <c r="K16" s="9"/>
      <c r="L16" s="8"/>
      <c r="N16" s="9"/>
      <c r="O16" s="8"/>
      <c r="Q16" s="9"/>
      <c r="R16" s="8"/>
    </row>
    <row r="17" spans="2:18" ht="20.25" customHeight="1" x14ac:dyDescent="0.25">
      <c r="B17" s="9"/>
      <c r="C17" s="8"/>
      <c r="E17" s="9"/>
      <c r="F17" s="8"/>
      <c r="H17" s="9"/>
      <c r="I17" s="8"/>
      <c r="K17" s="9"/>
      <c r="L17" s="8"/>
      <c r="N17" s="9"/>
      <c r="O17" s="8"/>
      <c r="Q17" s="9"/>
      <c r="R17" s="8"/>
    </row>
    <row r="18" spans="2:18" ht="20.25" customHeight="1" x14ac:dyDescent="0.25">
      <c r="B18" s="9"/>
      <c r="C18" s="8"/>
      <c r="E18" s="9"/>
      <c r="F18" s="8"/>
      <c r="H18" s="9"/>
      <c r="I18" s="8"/>
      <c r="K18" s="9"/>
      <c r="L18" s="8"/>
      <c r="N18" s="9"/>
      <c r="O18" s="8"/>
      <c r="Q18" s="9"/>
      <c r="R18" s="8"/>
    </row>
    <row r="19" spans="2:18" ht="20.25" customHeight="1" x14ac:dyDescent="0.25">
      <c r="B19" s="9"/>
      <c r="C19" s="8"/>
      <c r="E19" s="9"/>
      <c r="F19" s="8"/>
      <c r="H19" s="9"/>
      <c r="I19" s="8"/>
      <c r="K19" s="9"/>
      <c r="L19" s="8"/>
      <c r="N19" s="9"/>
      <c r="O19" s="8"/>
      <c r="Q19" s="9"/>
      <c r="R19" s="8"/>
    </row>
    <row r="20" spans="2:18" ht="20.25" customHeight="1" x14ac:dyDescent="0.25">
      <c r="B20" s="9"/>
      <c r="C20" s="8"/>
      <c r="E20" s="9"/>
      <c r="F20" s="8"/>
      <c r="H20" s="9"/>
      <c r="I20" s="8"/>
      <c r="K20" s="9"/>
      <c r="L20" s="8"/>
      <c r="N20" s="9"/>
      <c r="O20" s="8"/>
      <c r="Q20" s="9"/>
      <c r="R20" s="8"/>
    </row>
    <row r="21" spans="2:18" ht="20.25" customHeight="1" x14ac:dyDescent="0.25">
      <c r="B21" s="9"/>
      <c r="C21" s="8"/>
      <c r="E21" s="9"/>
      <c r="F21" s="8"/>
      <c r="H21" s="9"/>
      <c r="I21" s="8"/>
      <c r="K21" s="9"/>
      <c r="L21" s="8"/>
      <c r="N21" s="9"/>
      <c r="O21" s="8"/>
      <c r="Q21" s="9"/>
      <c r="R21" s="8"/>
    </row>
    <row r="22" spans="2:18" ht="20.25" customHeight="1" x14ac:dyDescent="0.25">
      <c r="B22" s="9"/>
      <c r="C22" s="8"/>
      <c r="E22" s="9"/>
      <c r="F22" s="8"/>
      <c r="H22" s="9"/>
      <c r="I22" s="8"/>
      <c r="K22" s="9"/>
      <c r="L22" s="8"/>
      <c r="N22" s="9"/>
      <c r="O22" s="8"/>
      <c r="Q22" s="9"/>
      <c r="R22" s="8"/>
    </row>
    <row r="23" spans="2:18" ht="20.25" customHeight="1" x14ac:dyDescent="0.25">
      <c r="B23" s="9"/>
      <c r="C23" s="8"/>
      <c r="E23" s="9"/>
      <c r="F23" s="8"/>
      <c r="H23" s="9"/>
      <c r="I23" s="8"/>
      <c r="K23" s="9"/>
      <c r="L23" s="8"/>
      <c r="N23" s="9"/>
      <c r="O23" s="8"/>
      <c r="Q23" s="9"/>
      <c r="R23" s="8"/>
    </row>
    <row r="24" spans="2:18" ht="20.25" customHeight="1" x14ac:dyDescent="0.25">
      <c r="B24" s="9"/>
      <c r="C24" s="8"/>
      <c r="E24" s="9"/>
      <c r="F24" s="8"/>
      <c r="H24" s="9"/>
      <c r="I24" s="8"/>
      <c r="K24" s="9"/>
      <c r="L24" s="8"/>
      <c r="N24" s="9"/>
      <c r="O24" s="8"/>
      <c r="Q24" s="9"/>
      <c r="R24" s="8"/>
    </row>
    <row r="25" spans="2:18" ht="20.25" customHeight="1" x14ac:dyDescent="0.25">
      <c r="B25" s="9"/>
      <c r="C25" s="8"/>
      <c r="E25" s="9"/>
      <c r="F25" s="8"/>
      <c r="H25" s="9"/>
      <c r="I25" s="8"/>
      <c r="K25" s="9"/>
      <c r="L25" s="8"/>
      <c r="N25" s="9"/>
      <c r="O25" s="8"/>
      <c r="Q25" s="9"/>
      <c r="R25" s="8"/>
    </row>
    <row r="26" spans="2:18" ht="20.25" customHeight="1" x14ac:dyDescent="0.25">
      <c r="B26" s="9"/>
      <c r="C26" s="8"/>
      <c r="E26" s="9"/>
      <c r="F26" s="8"/>
      <c r="H26" s="9"/>
      <c r="I26" s="8"/>
      <c r="K26" s="9"/>
      <c r="L26" s="8"/>
      <c r="N26" s="9"/>
      <c r="O26" s="8"/>
      <c r="Q26" s="9"/>
      <c r="R26" s="8"/>
    </row>
    <row r="27" spans="2:18" ht="20.25" customHeight="1" x14ac:dyDescent="0.25">
      <c r="B27" s="9"/>
      <c r="C27" s="8"/>
      <c r="E27" s="9"/>
      <c r="F27" s="8"/>
      <c r="H27" s="9"/>
      <c r="I27" s="8"/>
      <c r="K27" s="9"/>
      <c r="L27" s="8"/>
      <c r="N27" s="9"/>
      <c r="O27" s="8"/>
      <c r="Q27" s="9"/>
      <c r="R27" s="8"/>
    </row>
    <row r="28" spans="2:18" ht="20.25" customHeight="1" x14ac:dyDescent="0.25">
      <c r="B28" s="9"/>
      <c r="C28" s="8"/>
      <c r="E28" s="9"/>
      <c r="F28" s="8"/>
      <c r="H28" s="9"/>
      <c r="I28" s="8"/>
      <c r="K28" s="9"/>
      <c r="L28" s="8"/>
      <c r="N28" s="9"/>
      <c r="O28" s="8"/>
      <c r="Q28" s="9"/>
      <c r="R28" s="8"/>
    </row>
    <row r="29" spans="2:18" ht="20.25" customHeight="1" x14ac:dyDescent="0.25">
      <c r="B29" s="9"/>
      <c r="C29" s="8"/>
      <c r="E29" s="9"/>
      <c r="F29" s="8"/>
      <c r="H29" s="9"/>
      <c r="I29" s="8"/>
      <c r="K29" s="9"/>
      <c r="L29" s="8"/>
      <c r="N29" s="9"/>
      <c r="O29" s="8"/>
      <c r="Q29" s="9"/>
      <c r="R29" s="8"/>
    </row>
    <row r="30" spans="2:18" ht="20.25" customHeight="1" x14ac:dyDescent="0.25">
      <c r="C30" s="10"/>
      <c r="F30" s="10"/>
      <c r="I30" s="10"/>
      <c r="L30" s="10"/>
      <c r="O30" s="10"/>
      <c r="R30" s="10"/>
    </row>
    <row r="31" spans="2:18" ht="20.25" customHeight="1" x14ac:dyDescent="0.25">
      <c r="B31" s="3" t="s">
        <v>10</v>
      </c>
      <c r="C31" s="11">
        <v>0</v>
      </c>
      <c r="E31" s="3" t="s">
        <v>10</v>
      </c>
      <c r="F31" s="11">
        <v>0</v>
      </c>
      <c r="H31" s="3" t="s">
        <v>10</v>
      </c>
      <c r="I31" s="11">
        <f>SUM(I6:I29)</f>
        <v>17552.18</v>
      </c>
      <c r="K31" s="3" t="s">
        <v>10</v>
      </c>
      <c r="L31" s="11">
        <f>SUM(L6:L29)</f>
        <v>8214.48</v>
      </c>
      <c r="N31" s="3" t="s">
        <v>10</v>
      </c>
      <c r="O31" s="11">
        <f>SUM(O6:O29)</f>
        <v>76316.67</v>
      </c>
      <c r="Q31" s="3" t="s">
        <v>10</v>
      </c>
      <c r="R31" s="11">
        <f>SUM(R6:R29)</f>
        <v>27078</v>
      </c>
    </row>
    <row r="32" spans="2:18" ht="20.25" customHeight="1" x14ac:dyDescent="0.25"/>
    <row r="35" spans="1:11" x14ac:dyDescent="0.25">
      <c r="B35" s="41" t="s">
        <v>11</v>
      </c>
      <c r="C35" s="41"/>
    </row>
    <row r="38" spans="1:11" x14ac:dyDescent="0.25">
      <c r="A38" s="3" t="s">
        <v>6</v>
      </c>
      <c r="B38" s="42" t="str">
        <f>B3</f>
        <v>Colin Morris Uncrystallised</v>
      </c>
      <c r="C38" s="42"/>
      <c r="D38" s="17" t="str">
        <f>E3</f>
        <v>Margaret Morris Uncrystallised</v>
      </c>
      <c r="E38" s="42" t="str">
        <f>H3</f>
        <v>Philip Morris</v>
      </c>
      <c r="F38" s="42"/>
      <c r="G38" s="17" t="str">
        <f>K3</f>
        <v>Stuart Morris</v>
      </c>
      <c r="H38" s="42" t="str">
        <f>N3</f>
        <v>Colin Morris Crystallised</v>
      </c>
      <c r="I38" s="42"/>
      <c r="J38" s="17" t="str">
        <f>Q3</f>
        <v>Margaret Morris Crystallised</v>
      </c>
      <c r="K38" s="12"/>
    </row>
    <row r="39" spans="1:11" x14ac:dyDescent="0.25">
      <c r="A39" s="3" t="s">
        <v>12</v>
      </c>
      <c r="B39" s="36">
        <f>C31/(C31+F31+I31+L31+O31+R31)</f>
        <v>0</v>
      </c>
      <c r="C39" s="36"/>
      <c r="D39" s="13">
        <f>F31/(C31+F31+I31+L31+O31+R31)</f>
        <v>0</v>
      </c>
      <c r="E39" s="36">
        <f>I31/(C31+F31+I31+L31+O31+R31)</f>
        <v>0.13589345975300812</v>
      </c>
      <c r="F39" s="36"/>
      <c r="G39" s="13">
        <f>L31/(C31+F31+I31+L31+O31+R31)</f>
        <v>6.3598601841588345E-2</v>
      </c>
      <c r="H39" s="36">
        <f>O31/(C31+F31+I31+L31+O31+R31)</f>
        <v>0.59086314766192016</v>
      </c>
      <c r="I39" s="36"/>
      <c r="J39" s="13">
        <f>R31/(C31+F31+I31+L31+O31+R31)</f>
        <v>0.20964479074348336</v>
      </c>
    </row>
    <row r="42" spans="1:11" x14ac:dyDescent="0.25">
      <c r="B42" s="41" t="s">
        <v>13</v>
      </c>
      <c r="C42" s="41"/>
      <c r="D42" s="14">
        <f>SUM([1]Valuation!B21)</f>
        <v>159726</v>
      </c>
    </row>
    <row r="44" spans="1:11" x14ac:dyDescent="0.25">
      <c r="A44" s="3" t="s">
        <v>6</v>
      </c>
      <c r="B44" s="42" t="str">
        <f>B3</f>
        <v>Colin Morris Uncrystallised</v>
      </c>
      <c r="C44" s="42"/>
      <c r="D44" s="17" t="str">
        <f>E3</f>
        <v>Margaret Morris Uncrystallised</v>
      </c>
      <c r="E44" s="42" t="str">
        <f>H3</f>
        <v>Philip Morris</v>
      </c>
      <c r="F44" s="42"/>
      <c r="G44" s="17" t="str">
        <f>K3</f>
        <v>Stuart Morris</v>
      </c>
      <c r="H44" s="42" t="str">
        <f>N3</f>
        <v>Colin Morris Crystallised</v>
      </c>
      <c r="I44" s="42"/>
      <c r="J44" s="17" t="str">
        <f>Q3</f>
        <v>Margaret Morris Crystallised</v>
      </c>
    </row>
    <row r="45" spans="1:11" x14ac:dyDescent="0.25">
      <c r="A45" s="3" t="s">
        <v>14</v>
      </c>
      <c r="B45" s="43">
        <f>B39*D42</f>
        <v>0</v>
      </c>
      <c r="C45" s="43"/>
      <c r="D45" s="15">
        <f>D42*D39</f>
        <v>0</v>
      </c>
      <c r="E45" s="43">
        <f>E39*D42</f>
        <v>21705.718752508976</v>
      </c>
      <c r="F45" s="43"/>
      <c r="G45" s="15">
        <f>G39*D42</f>
        <v>10158.35027774954</v>
      </c>
      <c r="H45" s="43">
        <f>H39*D42</f>
        <v>94376.207123447864</v>
      </c>
      <c r="I45" s="43"/>
      <c r="J45" s="15">
        <f>J39*D42</f>
        <v>33485.723846293622</v>
      </c>
    </row>
    <row r="48" spans="1:11" x14ac:dyDescent="0.25">
      <c r="A48" t="s">
        <v>15</v>
      </c>
    </row>
  </sheetData>
  <mergeCells count="21">
    <mergeCell ref="B42:C42"/>
    <mergeCell ref="B44:C44"/>
    <mergeCell ref="E44:F44"/>
    <mergeCell ref="H44:I44"/>
    <mergeCell ref="B45:C45"/>
    <mergeCell ref="E45:F45"/>
    <mergeCell ref="H45:I45"/>
    <mergeCell ref="Q3:R3"/>
    <mergeCell ref="B35:C35"/>
    <mergeCell ref="B38:C38"/>
    <mergeCell ref="E38:F38"/>
    <mergeCell ref="H38:I38"/>
    <mergeCell ref="K3:L3"/>
    <mergeCell ref="N3:O3"/>
    <mergeCell ref="B39:C39"/>
    <mergeCell ref="E39:F39"/>
    <mergeCell ref="H39:I39"/>
    <mergeCell ref="B1:C1"/>
    <mergeCell ref="B3:C3"/>
    <mergeCell ref="E3:F3"/>
    <mergeCell ref="H3:I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opLeftCell="A4" workbookViewId="0">
      <selection activeCell="E36" sqref="E36"/>
    </sheetView>
  </sheetViews>
  <sheetFormatPr defaultRowHeight="15.75" x14ac:dyDescent="0.25"/>
  <cols>
    <col min="1" max="1" width="6.375" customWidth="1"/>
    <col min="2" max="2" width="21.625" bestFit="1" customWidth="1"/>
    <col min="3" max="3" width="16.875" bestFit="1" customWidth="1"/>
    <col min="4" max="4" width="16.875" customWidth="1"/>
    <col min="5" max="6" width="12.875" bestFit="1" customWidth="1"/>
    <col min="7" max="7" width="19.25" bestFit="1" customWidth="1"/>
  </cols>
  <sheetData>
    <row r="1" spans="1:7" x14ac:dyDescent="0.25">
      <c r="A1" s="18"/>
      <c r="B1" s="19" t="s">
        <v>30</v>
      </c>
      <c r="C1" s="20">
        <v>60000</v>
      </c>
      <c r="D1" s="20"/>
      <c r="E1" s="21"/>
      <c r="F1" s="21"/>
      <c r="G1" s="22"/>
    </row>
    <row r="2" spans="1:7" x14ac:dyDescent="0.25">
      <c r="A2" s="18"/>
      <c r="B2" s="19" t="s">
        <v>31</v>
      </c>
      <c r="C2" s="23">
        <v>3.5000000000000003E-2</v>
      </c>
      <c r="D2" s="23"/>
      <c r="E2" s="21"/>
      <c r="F2" s="21"/>
      <c r="G2" s="22"/>
    </row>
    <row r="3" spans="1:7" x14ac:dyDescent="0.25">
      <c r="A3" s="18"/>
      <c r="B3" s="19" t="s">
        <v>32</v>
      </c>
      <c r="C3" s="24">
        <f>SUM(C1*C2*5)</f>
        <v>10500</v>
      </c>
      <c r="D3" s="25"/>
      <c r="E3" s="26"/>
      <c r="F3" s="26"/>
      <c r="G3" s="22"/>
    </row>
    <row r="4" spans="1:7" x14ac:dyDescent="0.25">
      <c r="A4" s="18"/>
      <c r="B4" s="19" t="s">
        <v>33</v>
      </c>
      <c r="C4" s="20">
        <f>SUM(C1,C3)</f>
        <v>70500</v>
      </c>
      <c r="D4" s="20"/>
      <c r="E4" s="26"/>
      <c r="F4" s="26"/>
      <c r="G4" s="22"/>
    </row>
    <row r="5" spans="1:7" x14ac:dyDescent="0.25">
      <c r="A5" s="18"/>
      <c r="B5" s="19" t="s">
        <v>34</v>
      </c>
      <c r="C5" s="27">
        <v>41600</v>
      </c>
      <c r="D5" s="27"/>
      <c r="E5" s="26"/>
      <c r="F5" s="26"/>
      <c r="G5" s="22"/>
    </row>
    <row r="6" spans="1:7" x14ac:dyDescent="0.25">
      <c r="A6" s="18"/>
      <c r="B6" s="19" t="s">
        <v>45</v>
      </c>
      <c r="C6" s="19">
        <v>20</v>
      </c>
      <c r="D6" s="19"/>
      <c r="E6" s="26"/>
      <c r="F6" s="26"/>
      <c r="G6" s="22"/>
    </row>
    <row r="7" spans="1:7" x14ac:dyDescent="0.25">
      <c r="A7" s="18"/>
      <c r="B7" s="19" t="s">
        <v>36</v>
      </c>
      <c r="C7" s="19" t="s">
        <v>46</v>
      </c>
      <c r="D7" s="19"/>
      <c r="E7" s="26"/>
      <c r="F7" s="26"/>
      <c r="G7" s="22"/>
    </row>
    <row r="8" spans="1:7" x14ac:dyDescent="0.25">
      <c r="A8" s="18"/>
      <c r="B8" s="22"/>
      <c r="C8" s="22"/>
      <c r="D8" s="22"/>
      <c r="E8" s="26"/>
      <c r="F8" s="26"/>
      <c r="G8" s="22"/>
    </row>
    <row r="9" spans="1:7" x14ac:dyDescent="0.25">
      <c r="A9" s="28" t="s">
        <v>38</v>
      </c>
      <c r="B9" s="29" t="s">
        <v>39</v>
      </c>
      <c r="C9" s="29" t="s">
        <v>40</v>
      </c>
      <c r="D9" s="29" t="s">
        <v>41</v>
      </c>
      <c r="E9" s="29" t="s">
        <v>42</v>
      </c>
      <c r="F9" s="29" t="s">
        <v>43</v>
      </c>
      <c r="G9" s="29" t="s">
        <v>44</v>
      </c>
    </row>
    <row r="10" spans="1:7" x14ac:dyDescent="0.25">
      <c r="A10" s="30">
        <v>1</v>
      </c>
      <c r="B10" s="31">
        <v>41676</v>
      </c>
      <c r="C10" s="32">
        <f>C4/C6</f>
        <v>3525</v>
      </c>
      <c r="D10" s="32">
        <f>SUM(C1/C6)</f>
        <v>3000</v>
      </c>
      <c r="E10" s="32">
        <f>C3/C6</f>
        <v>525</v>
      </c>
      <c r="F10" s="32">
        <f>C4-C10</f>
        <v>66975</v>
      </c>
      <c r="G10" s="35"/>
    </row>
    <row r="11" spans="1:7" x14ac:dyDescent="0.25">
      <c r="A11" s="30">
        <v>2</v>
      </c>
      <c r="B11" s="31">
        <v>41765</v>
      </c>
      <c r="C11" s="32">
        <f>SUM(C4/C6)</f>
        <v>3525</v>
      </c>
      <c r="D11" s="32">
        <f>SUM(C1/C6)</f>
        <v>3000</v>
      </c>
      <c r="E11" s="32">
        <f>C3/C6</f>
        <v>525</v>
      </c>
      <c r="F11" s="32">
        <f>F10-C11</f>
        <v>63450</v>
      </c>
      <c r="G11" s="35"/>
    </row>
    <row r="12" spans="1:7" x14ac:dyDescent="0.25">
      <c r="A12" s="30">
        <v>3</v>
      </c>
      <c r="B12" s="31">
        <v>41857</v>
      </c>
      <c r="C12" s="32">
        <f>SUM(C4/C6)</f>
        <v>3525</v>
      </c>
      <c r="D12" s="32">
        <f>SUM(C1/C6)</f>
        <v>3000</v>
      </c>
      <c r="E12" s="32">
        <f>C3/C6</f>
        <v>525</v>
      </c>
      <c r="F12" s="32">
        <f>F11-C12</f>
        <v>59925</v>
      </c>
      <c r="G12" s="35"/>
    </row>
    <row r="13" spans="1:7" x14ac:dyDescent="0.25">
      <c r="A13" s="30">
        <v>4</v>
      </c>
      <c r="B13" s="31">
        <v>41949</v>
      </c>
      <c r="C13" s="32">
        <f>SUM(C4/C6)</f>
        <v>3525</v>
      </c>
      <c r="D13" s="32">
        <f>SUM(C1/C6)</f>
        <v>3000</v>
      </c>
      <c r="E13" s="32">
        <f>C3/C6</f>
        <v>525</v>
      </c>
      <c r="F13" s="32">
        <f>SUM(F12-C13)</f>
        <v>56400</v>
      </c>
      <c r="G13" s="35"/>
    </row>
    <row r="14" spans="1:7" x14ac:dyDescent="0.25">
      <c r="A14" s="30">
        <v>5</v>
      </c>
      <c r="B14" s="31">
        <v>42041</v>
      </c>
      <c r="C14" s="32">
        <f>SUM(C4/C6)</f>
        <v>3525</v>
      </c>
      <c r="D14" s="32">
        <f>SUM(C1/C6)</f>
        <v>3000</v>
      </c>
      <c r="E14" s="34">
        <f>C3/C6</f>
        <v>525</v>
      </c>
      <c r="F14" s="32">
        <f t="shared" ref="F14:F15" si="0">F13-C14</f>
        <v>52875</v>
      </c>
      <c r="G14" s="35"/>
    </row>
    <row r="15" spans="1:7" x14ac:dyDescent="0.25">
      <c r="A15" s="30">
        <v>6</v>
      </c>
      <c r="B15" s="31">
        <v>42130</v>
      </c>
      <c r="C15" s="32">
        <f>SUM(C4/C6)</f>
        <v>3525</v>
      </c>
      <c r="D15" s="32">
        <f>SUM(C1/C6)</f>
        <v>3000</v>
      </c>
      <c r="E15" s="32">
        <f>C3/C6</f>
        <v>525</v>
      </c>
      <c r="F15" s="32">
        <f t="shared" si="0"/>
        <v>49350</v>
      </c>
      <c r="G15" s="35"/>
    </row>
    <row r="16" spans="1:7" x14ac:dyDescent="0.25">
      <c r="A16" s="30">
        <v>7</v>
      </c>
      <c r="B16" s="31">
        <v>42222</v>
      </c>
      <c r="C16" s="32">
        <f>SUM(C4/C6)</f>
        <v>3525</v>
      </c>
      <c r="D16" s="32">
        <f>SUM(C1/C6)</f>
        <v>3000</v>
      </c>
      <c r="E16" s="32">
        <f>C3/C6</f>
        <v>525</v>
      </c>
      <c r="F16" s="32">
        <f>F15-C16</f>
        <v>45825</v>
      </c>
      <c r="G16" s="35"/>
    </row>
    <row r="17" spans="1:7" x14ac:dyDescent="0.25">
      <c r="A17" s="30">
        <v>8</v>
      </c>
      <c r="B17" s="31">
        <v>42314</v>
      </c>
      <c r="C17" s="32">
        <f>SUM(C4/C6)</f>
        <v>3525</v>
      </c>
      <c r="D17" s="32">
        <f>SUM(C1/C6)</f>
        <v>3000</v>
      </c>
      <c r="E17" s="32">
        <f>C3/C6</f>
        <v>525</v>
      </c>
      <c r="F17" s="32">
        <f t="shared" ref="F17:F18" si="1">F16-C17</f>
        <v>42300</v>
      </c>
      <c r="G17" s="35"/>
    </row>
    <row r="18" spans="1:7" x14ac:dyDescent="0.25">
      <c r="A18" s="30">
        <v>9</v>
      </c>
      <c r="B18" s="31">
        <v>42406</v>
      </c>
      <c r="C18" s="32">
        <f>SUM(C4/C6)</f>
        <v>3525</v>
      </c>
      <c r="D18" s="32">
        <f>SUM(C1/C6)</f>
        <v>3000</v>
      </c>
      <c r="E18" s="32">
        <f>C3/C6</f>
        <v>525</v>
      </c>
      <c r="F18" s="32">
        <f t="shared" si="1"/>
        <v>38775</v>
      </c>
      <c r="G18" s="35"/>
    </row>
    <row r="19" spans="1:7" x14ac:dyDescent="0.25">
      <c r="A19" s="30">
        <v>10</v>
      </c>
      <c r="B19" s="31">
        <v>42496</v>
      </c>
      <c r="C19" s="32">
        <f>SUM(C4/C6)</f>
        <v>3525</v>
      </c>
      <c r="D19" s="32">
        <f>SUM(C1/C6)</f>
        <v>3000</v>
      </c>
      <c r="E19" s="34">
        <f>C3/C6</f>
        <v>525</v>
      </c>
      <c r="F19" s="32">
        <f>F18-C19</f>
        <v>35250</v>
      </c>
      <c r="G19" s="35"/>
    </row>
    <row r="20" spans="1:7" x14ac:dyDescent="0.25">
      <c r="A20" s="30">
        <v>11</v>
      </c>
      <c r="B20" s="31">
        <v>42588</v>
      </c>
      <c r="C20" s="32">
        <f>SUM(C4/C6)</f>
        <v>3525</v>
      </c>
      <c r="D20" s="32">
        <f>SUM(C1/C6)</f>
        <v>3000</v>
      </c>
      <c r="E20" s="32">
        <f>C3/C6</f>
        <v>525</v>
      </c>
      <c r="F20" s="32">
        <f t="shared" ref="F20" si="2">F19-C20</f>
        <v>31725</v>
      </c>
      <c r="G20" s="35"/>
    </row>
    <row r="21" spans="1:7" x14ac:dyDescent="0.25">
      <c r="A21" s="30">
        <v>12</v>
      </c>
      <c r="B21" s="31">
        <v>42680</v>
      </c>
      <c r="C21" s="32">
        <f>SUM(C4/C6)</f>
        <v>3525</v>
      </c>
      <c r="D21" s="32">
        <f>SUM(C1/C6)</f>
        <v>3000</v>
      </c>
      <c r="E21" s="32">
        <f>C3/C6</f>
        <v>525</v>
      </c>
      <c r="F21" s="32">
        <f>F20-C21</f>
        <v>28200</v>
      </c>
      <c r="G21" s="35"/>
    </row>
    <row r="22" spans="1:7" x14ac:dyDescent="0.25">
      <c r="A22" s="30">
        <v>13</v>
      </c>
      <c r="B22" s="31">
        <v>42772</v>
      </c>
      <c r="C22" s="32">
        <f>SUM(C4/C6)</f>
        <v>3525</v>
      </c>
      <c r="D22" s="32">
        <f>SUM(C1/C6)</f>
        <v>3000</v>
      </c>
      <c r="E22" s="32">
        <f>C3/C6</f>
        <v>525</v>
      </c>
      <c r="F22" s="32">
        <f>F21-C22</f>
        <v>24675</v>
      </c>
      <c r="G22" s="35"/>
    </row>
    <row r="23" spans="1:7" x14ac:dyDescent="0.25">
      <c r="A23" s="30">
        <v>14</v>
      </c>
      <c r="B23" s="31">
        <v>42861</v>
      </c>
      <c r="C23" s="32">
        <f>SUM(C4/C6)</f>
        <v>3525</v>
      </c>
      <c r="D23" s="32">
        <f>SUM(C1/C6)</f>
        <v>3000</v>
      </c>
      <c r="E23" s="32">
        <f>C3/C6</f>
        <v>525</v>
      </c>
      <c r="F23" s="32">
        <f t="shared" ref="F23:F24" si="3">F22-C23</f>
        <v>21150</v>
      </c>
      <c r="G23" s="35"/>
    </row>
    <row r="24" spans="1:7" x14ac:dyDescent="0.25">
      <c r="A24" s="30">
        <v>15</v>
      </c>
      <c r="B24" s="31">
        <v>42953</v>
      </c>
      <c r="C24" s="32">
        <f>SUM(C4/C6)</f>
        <v>3525</v>
      </c>
      <c r="D24" s="32">
        <f>SUM(C1/C6)</f>
        <v>3000</v>
      </c>
      <c r="E24" s="32">
        <f>C3/C6</f>
        <v>525</v>
      </c>
      <c r="F24" s="32">
        <f t="shared" si="3"/>
        <v>17625</v>
      </c>
      <c r="G24" s="35"/>
    </row>
    <row r="25" spans="1:7" x14ac:dyDescent="0.25">
      <c r="A25" s="30">
        <v>16</v>
      </c>
      <c r="B25" s="31">
        <v>43045</v>
      </c>
      <c r="C25" s="32">
        <f>SUM(C4/C6)</f>
        <v>3525</v>
      </c>
      <c r="D25" s="32">
        <f>SUM(C1/C6)</f>
        <v>3000</v>
      </c>
      <c r="E25" s="32">
        <f>C3/C6</f>
        <v>525</v>
      </c>
      <c r="F25" s="32">
        <f>F24-C25</f>
        <v>14100</v>
      </c>
      <c r="G25" s="35"/>
    </row>
    <row r="26" spans="1:7" x14ac:dyDescent="0.25">
      <c r="A26" s="30">
        <v>17</v>
      </c>
      <c r="B26" s="31">
        <v>43137</v>
      </c>
      <c r="C26" s="32">
        <f>SUM(C4/C6)</f>
        <v>3525</v>
      </c>
      <c r="D26" s="32">
        <f>SUM(C1/C6)</f>
        <v>3000</v>
      </c>
      <c r="E26" s="32">
        <f>C3/C6</f>
        <v>525</v>
      </c>
      <c r="F26" s="32">
        <f t="shared" ref="F26:F27" si="4">F25-C26</f>
        <v>10575</v>
      </c>
      <c r="G26" s="35"/>
    </row>
    <row r="27" spans="1:7" x14ac:dyDescent="0.25">
      <c r="A27" s="30">
        <v>18</v>
      </c>
      <c r="B27" s="31">
        <v>43226</v>
      </c>
      <c r="C27" s="32">
        <f>SUM(C4/C6)</f>
        <v>3525</v>
      </c>
      <c r="D27" s="32">
        <f>SUM(C1/C6)</f>
        <v>3000</v>
      </c>
      <c r="E27" s="32">
        <f>C3/C6</f>
        <v>525</v>
      </c>
      <c r="F27" s="32">
        <f t="shared" si="4"/>
        <v>7050</v>
      </c>
      <c r="G27" s="35"/>
    </row>
    <row r="28" spans="1:7" x14ac:dyDescent="0.25">
      <c r="A28" s="30">
        <v>19</v>
      </c>
      <c r="B28" s="31">
        <v>43318</v>
      </c>
      <c r="C28" s="32">
        <f>SUM(C4/C6)</f>
        <v>3525</v>
      </c>
      <c r="D28" s="32">
        <f>SUM(C1/C6)</f>
        <v>3000</v>
      </c>
      <c r="E28" s="34">
        <f>C3/C6</f>
        <v>525</v>
      </c>
      <c r="F28" s="32">
        <f>F27-C28</f>
        <v>3525</v>
      </c>
      <c r="G28" s="35"/>
    </row>
    <row r="29" spans="1:7" x14ac:dyDescent="0.25">
      <c r="A29" s="30">
        <v>20</v>
      </c>
      <c r="B29" s="31">
        <v>43410</v>
      </c>
      <c r="C29" s="32">
        <f>SUM(C4/C6)</f>
        <v>3525</v>
      </c>
      <c r="D29" s="32">
        <f>SUM(C1/C6)</f>
        <v>3000</v>
      </c>
      <c r="E29" s="32">
        <f>C3/C6</f>
        <v>525</v>
      </c>
      <c r="F29" s="32">
        <f t="shared" ref="F29" si="5">F28-C29</f>
        <v>0</v>
      </c>
      <c r="G29" s="35"/>
    </row>
    <row r="34" spans="2:2" x14ac:dyDescent="0.25">
      <c r="B34" s="58" t="s">
        <v>59</v>
      </c>
    </row>
  </sheetData>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B33" sqref="B33"/>
    </sheetView>
  </sheetViews>
  <sheetFormatPr defaultRowHeight="15.75" x14ac:dyDescent="0.25"/>
  <cols>
    <col min="1" max="1" width="6.375" customWidth="1"/>
    <col min="2" max="2" width="21.625" bestFit="1" customWidth="1"/>
    <col min="3" max="3" width="16.875" bestFit="1" customWidth="1"/>
    <col min="4" max="4" width="16.875" customWidth="1"/>
    <col min="5" max="6" width="12.875" bestFit="1" customWidth="1"/>
    <col min="7" max="7" width="19.25" bestFit="1" customWidth="1"/>
  </cols>
  <sheetData>
    <row r="1" spans="1:7" x14ac:dyDescent="0.25">
      <c r="A1" s="18"/>
      <c r="B1" s="19" t="s">
        <v>30</v>
      </c>
      <c r="C1" s="20">
        <v>20000</v>
      </c>
      <c r="D1" s="20"/>
      <c r="E1" s="21"/>
      <c r="F1" s="21"/>
      <c r="G1" s="22"/>
    </row>
    <row r="2" spans="1:7" x14ac:dyDescent="0.25">
      <c r="A2" s="18"/>
      <c r="B2" s="19" t="s">
        <v>31</v>
      </c>
      <c r="C2" s="23">
        <v>1.4999999999999999E-2</v>
      </c>
      <c r="D2" s="23"/>
      <c r="E2" s="21"/>
      <c r="F2" s="21"/>
      <c r="G2" s="22"/>
    </row>
    <row r="3" spans="1:7" x14ac:dyDescent="0.25">
      <c r="A3" s="18"/>
      <c r="B3" s="19" t="s">
        <v>32</v>
      </c>
      <c r="C3" s="24">
        <f>SUM(C1*C2*5)</f>
        <v>1500</v>
      </c>
      <c r="D3" s="25"/>
      <c r="E3" s="26"/>
      <c r="F3" s="26"/>
      <c r="G3" s="22"/>
    </row>
    <row r="4" spans="1:7" x14ac:dyDescent="0.25">
      <c r="A4" s="18"/>
      <c r="B4" s="19" t="s">
        <v>33</v>
      </c>
      <c r="C4" s="20">
        <f>SUM(C1,C3)</f>
        <v>21500</v>
      </c>
      <c r="D4" s="20"/>
      <c r="E4" s="26"/>
      <c r="F4" s="26"/>
      <c r="G4" s="22"/>
    </row>
    <row r="5" spans="1:7" x14ac:dyDescent="0.25">
      <c r="A5" s="18"/>
      <c r="B5" s="19" t="s">
        <v>34</v>
      </c>
      <c r="C5" s="27" t="s">
        <v>48</v>
      </c>
      <c r="D5" s="27"/>
      <c r="E5" s="26"/>
      <c r="F5" s="26"/>
      <c r="G5" s="22"/>
    </row>
    <row r="6" spans="1:7" x14ac:dyDescent="0.25">
      <c r="A6" s="18"/>
      <c r="B6" s="19" t="s">
        <v>47</v>
      </c>
      <c r="C6" s="19">
        <v>20</v>
      </c>
      <c r="D6" s="19"/>
      <c r="E6" s="26"/>
      <c r="F6" s="26"/>
      <c r="G6" s="22"/>
    </row>
    <row r="7" spans="1:7" x14ac:dyDescent="0.25">
      <c r="A7" s="18"/>
      <c r="B7" s="19" t="s">
        <v>36</v>
      </c>
      <c r="C7" s="19" t="s">
        <v>46</v>
      </c>
      <c r="D7" s="19"/>
      <c r="E7" s="26"/>
      <c r="F7" s="26"/>
      <c r="G7" s="22"/>
    </row>
    <row r="8" spans="1:7" x14ac:dyDescent="0.25">
      <c r="A8" s="18"/>
      <c r="B8" s="22"/>
      <c r="C8" s="22"/>
      <c r="D8" s="22"/>
      <c r="E8" s="26"/>
      <c r="F8" s="26"/>
      <c r="G8" s="22"/>
    </row>
    <row r="9" spans="1:7" x14ac:dyDescent="0.25">
      <c r="A9" s="28" t="s">
        <v>38</v>
      </c>
      <c r="B9" s="29" t="s">
        <v>39</v>
      </c>
      <c r="C9" s="29" t="s">
        <v>40</v>
      </c>
      <c r="D9" s="29" t="s">
        <v>41</v>
      </c>
      <c r="E9" s="29" t="s">
        <v>42</v>
      </c>
      <c r="F9" s="29" t="s">
        <v>43</v>
      </c>
      <c r="G9" s="29" t="s">
        <v>44</v>
      </c>
    </row>
    <row r="10" spans="1:7" x14ac:dyDescent="0.25">
      <c r="A10" s="30">
        <v>1</v>
      </c>
      <c r="B10" s="31">
        <v>41857</v>
      </c>
      <c r="C10" s="32">
        <f>C4/C6</f>
        <v>1075</v>
      </c>
      <c r="D10" s="32">
        <f>SUM(C1/C6)</f>
        <v>1000</v>
      </c>
      <c r="E10" s="32">
        <f>C3/C6</f>
        <v>75</v>
      </c>
      <c r="F10" s="32">
        <f>C4-C10</f>
        <v>20425</v>
      </c>
      <c r="G10" s="33"/>
    </row>
    <row r="11" spans="1:7" x14ac:dyDescent="0.25">
      <c r="A11" s="30">
        <v>2</v>
      </c>
      <c r="B11" s="31">
        <v>41949</v>
      </c>
      <c r="C11" s="32">
        <f>SUM(C4/C6)</f>
        <v>1075</v>
      </c>
      <c r="D11" s="32">
        <f>SUM(C1/C6)</f>
        <v>1000</v>
      </c>
      <c r="E11" s="32">
        <f>C3/C6</f>
        <v>75</v>
      </c>
      <c r="F11" s="32">
        <f>F10-C11</f>
        <v>19350</v>
      </c>
      <c r="G11" s="33"/>
    </row>
    <row r="12" spans="1:7" x14ac:dyDescent="0.25">
      <c r="A12" s="30">
        <v>3</v>
      </c>
      <c r="B12" s="31">
        <v>42041</v>
      </c>
      <c r="C12" s="32">
        <f>SUM(C4/C6)</f>
        <v>1075</v>
      </c>
      <c r="D12" s="32">
        <f>SUM(C1/C6)</f>
        <v>1000</v>
      </c>
      <c r="E12" s="32">
        <f>C3/C6</f>
        <v>75</v>
      </c>
      <c r="F12" s="32">
        <f>F11-C12</f>
        <v>18275</v>
      </c>
      <c r="G12" s="33"/>
    </row>
    <row r="13" spans="1:7" x14ac:dyDescent="0.25">
      <c r="A13" s="30">
        <v>4</v>
      </c>
      <c r="B13" s="31">
        <v>42130</v>
      </c>
      <c r="C13" s="32">
        <f>SUM(C4/C6)</f>
        <v>1075</v>
      </c>
      <c r="D13" s="32">
        <f>SUM(C1/C6)</f>
        <v>1000</v>
      </c>
      <c r="E13" s="32">
        <f>C3/C6</f>
        <v>75</v>
      </c>
      <c r="F13" s="32">
        <f>SUM(F12-C13)</f>
        <v>17200</v>
      </c>
      <c r="G13" s="33"/>
    </row>
    <row r="14" spans="1:7" x14ac:dyDescent="0.25">
      <c r="A14" s="30">
        <v>5</v>
      </c>
      <c r="B14" s="31">
        <v>42222</v>
      </c>
      <c r="C14" s="32">
        <f>SUM(C4/C6)</f>
        <v>1075</v>
      </c>
      <c r="D14" s="32">
        <f>SUM(C1/C6)</f>
        <v>1000</v>
      </c>
      <c r="E14" s="34">
        <f>C3/C6</f>
        <v>75</v>
      </c>
      <c r="F14" s="32">
        <f t="shared" ref="F14:F15" si="0">F13-C14</f>
        <v>16125</v>
      </c>
      <c r="G14" s="33"/>
    </row>
    <row r="15" spans="1:7" x14ac:dyDescent="0.25">
      <c r="A15" s="30">
        <v>6</v>
      </c>
      <c r="B15" s="31">
        <v>42314</v>
      </c>
      <c r="C15" s="32">
        <f>SUM(C4/C6)</f>
        <v>1075</v>
      </c>
      <c r="D15" s="32">
        <f>SUM(C1/C6)</f>
        <v>1000</v>
      </c>
      <c r="E15" s="32">
        <f>C3/C6</f>
        <v>75</v>
      </c>
      <c r="F15" s="32">
        <f t="shared" si="0"/>
        <v>15050</v>
      </c>
      <c r="G15" s="33"/>
    </row>
    <row r="16" spans="1:7" x14ac:dyDescent="0.25">
      <c r="A16" s="30">
        <v>7</v>
      </c>
      <c r="B16" s="31">
        <v>42406</v>
      </c>
      <c r="C16" s="32">
        <f>SUM(C4/C6)</f>
        <v>1075</v>
      </c>
      <c r="D16" s="32">
        <f>SUM(C1/C6)</f>
        <v>1000</v>
      </c>
      <c r="E16" s="32">
        <f>C3/C6</f>
        <v>75</v>
      </c>
      <c r="F16" s="32">
        <f>F15-C16</f>
        <v>13975</v>
      </c>
      <c r="G16" s="33"/>
    </row>
    <row r="17" spans="1:7" x14ac:dyDescent="0.25">
      <c r="A17" s="30">
        <v>8</v>
      </c>
      <c r="B17" s="31">
        <v>42496</v>
      </c>
      <c r="C17" s="32">
        <f>SUM(C4/C6)</f>
        <v>1075</v>
      </c>
      <c r="D17" s="32">
        <f>SUM(C1/C6)</f>
        <v>1000</v>
      </c>
      <c r="E17" s="32">
        <f>C3/C6</f>
        <v>75</v>
      </c>
      <c r="F17" s="32">
        <f t="shared" ref="F17:F18" si="1">F16-C17</f>
        <v>12900</v>
      </c>
      <c r="G17" s="33"/>
    </row>
    <row r="18" spans="1:7" x14ac:dyDescent="0.25">
      <c r="A18" s="30">
        <v>9</v>
      </c>
      <c r="B18" s="31">
        <v>42588</v>
      </c>
      <c r="C18" s="32">
        <f>SUM(C4/C6)</f>
        <v>1075</v>
      </c>
      <c r="D18" s="32">
        <f>SUM(C1/C6)</f>
        <v>1000</v>
      </c>
      <c r="E18" s="32">
        <f>C3/C6</f>
        <v>75</v>
      </c>
      <c r="F18" s="32">
        <f t="shared" si="1"/>
        <v>11825</v>
      </c>
      <c r="G18" s="33"/>
    </row>
    <row r="19" spans="1:7" x14ac:dyDescent="0.25">
      <c r="A19" s="30">
        <v>10</v>
      </c>
      <c r="B19" s="31">
        <v>42680</v>
      </c>
      <c r="C19" s="32">
        <f>SUM(C4/C6)</f>
        <v>1075</v>
      </c>
      <c r="D19" s="32">
        <f>SUM(C1/C6)</f>
        <v>1000</v>
      </c>
      <c r="E19" s="34">
        <f>C3/C6</f>
        <v>75</v>
      </c>
      <c r="F19" s="32">
        <f>F18-C19</f>
        <v>10750</v>
      </c>
      <c r="G19" s="33"/>
    </row>
    <row r="20" spans="1:7" x14ac:dyDescent="0.25">
      <c r="A20" s="30">
        <v>11</v>
      </c>
      <c r="B20" s="31">
        <v>42772</v>
      </c>
      <c r="C20" s="32">
        <f>SUM(C4/C6)</f>
        <v>1075</v>
      </c>
      <c r="D20" s="32">
        <f>SUM(C1/C6)</f>
        <v>1000</v>
      </c>
      <c r="E20" s="32">
        <f>C3/C6</f>
        <v>75</v>
      </c>
      <c r="F20" s="32">
        <f t="shared" ref="F20" si="2">F19-C20</f>
        <v>9675</v>
      </c>
      <c r="G20" s="33"/>
    </row>
    <row r="21" spans="1:7" x14ac:dyDescent="0.25">
      <c r="A21" s="30">
        <v>12</v>
      </c>
      <c r="B21" s="31">
        <v>42861</v>
      </c>
      <c r="C21" s="32">
        <f>SUM(C4/C6)</f>
        <v>1075</v>
      </c>
      <c r="D21" s="32">
        <f>SUM(C1/C6)</f>
        <v>1000</v>
      </c>
      <c r="E21" s="32">
        <f>C3/C6</f>
        <v>75</v>
      </c>
      <c r="F21" s="32">
        <f>F20-C21</f>
        <v>8600</v>
      </c>
      <c r="G21" s="33"/>
    </row>
    <row r="22" spans="1:7" x14ac:dyDescent="0.25">
      <c r="A22" s="30">
        <v>13</v>
      </c>
      <c r="B22" s="31">
        <v>42953</v>
      </c>
      <c r="C22" s="32">
        <f>SUM(C4/C6)</f>
        <v>1075</v>
      </c>
      <c r="D22" s="32">
        <f>SUM(C1/C6)</f>
        <v>1000</v>
      </c>
      <c r="E22" s="32">
        <f>C3/C6</f>
        <v>75</v>
      </c>
      <c r="F22" s="32">
        <f>F21-C22</f>
        <v>7525</v>
      </c>
      <c r="G22" s="33"/>
    </row>
    <row r="23" spans="1:7" x14ac:dyDescent="0.25">
      <c r="A23" s="30">
        <v>14</v>
      </c>
      <c r="B23" s="31">
        <v>43045</v>
      </c>
      <c r="C23" s="32">
        <f>SUM(C4/C6)</f>
        <v>1075</v>
      </c>
      <c r="D23" s="32">
        <f>SUM(C1/C6)</f>
        <v>1000</v>
      </c>
      <c r="E23" s="32">
        <f>C3/C6</f>
        <v>75</v>
      </c>
      <c r="F23" s="32">
        <f t="shared" ref="F23:F24" si="3">F22-C23</f>
        <v>6450</v>
      </c>
      <c r="G23" s="33"/>
    </row>
    <row r="24" spans="1:7" x14ac:dyDescent="0.25">
      <c r="A24" s="30">
        <v>15</v>
      </c>
      <c r="B24" s="31">
        <v>43137</v>
      </c>
      <c r="C24" s="32">
        <f>SUM(C4/C6)</f>
        <v>1075</v>
      </c>
      <c r="D24" s="32">
        <f>SUM(C1/C6)</f>
        <v>1000</v>
      </c>
      <c r="E24" s="32">
        <f>C3/C6</f>
        <v>75</v>
      </c>
      <c r="F24" s="32">
        <f t="shared" si="3"/>
        <v>5375</v>
      </c>
      <c r="G24" s="33"/>
    </row>
    <row r="25" spans="1:7" x14ac:dyDescent="0.25">
      <c r="A25" s="30">
        <v>16</v>
      </c>
      <c r="B25" s="31">
        <v>43226</v>
      </c>
      <c r="C25" s="32">
        <f>SUM(C4/C6)</f>
        <v>1075</v>
      </c>
      <c r="D25" s="32">
        <f>SUM(C1/C6)</f>
        <v>1000</v>
      </c>
      <c r="E25" s="32">
        <f>C3/C6</f>
        <v>75</v>
      </c>
      <c r="F25" s="32">
        <f>F24-C25</f>
        <v>4300</v>
      </c>
      <c r="G25" s="33"/>
    </row>
    <row r="26" spans="1:7" x14ac:dyDescent="0.25">
      <c r="A26" s="30">
        <v>17</v>
      </c>
      <c r="B26" s="31">
        <v>43318</v>
      </c>
      <c r="C26" s="32">
        <f>SUM(C4/C6)</f>
        <v>1075</v>
      </c>
      <c r="D26" s="32">
        <f>SUM(C1/C6)</f>
        <v>1000</v>
      </c>
      <c r="E26" s="32">
        <f>C3/C6</f>
        <v>75</v>
      </c>
      <c r="F26" s="32">
        <f t="shared" ref="F26:F27" si="4">F25-C26</f>
        <v>3225</v>
      </c>
      <c r="G26" s="33"/>
    </row>
    <row r="27" spans="1:7" x14ac:dyDescent="0.25">
      <c r="A27" s="30">
        <v>18</v>
      </c>
      <c r="B27" s="31">
        <v>43410</v>
      </c>
      <c r="C27" s="32">
        <f>SUM(C4/C6)</f>
        <v>1075</v>
      </c>
      <c r="D27" s="32">
        <f>SUM(C1/C6)</f>
        <v>1000</v>
      </c>
      <c r="E27" s="32">
        <f>C3/C6</f>
        <v>75</v>
      </c>
      <c r="F27" s="32">
        <f t="shared" si="4"/>
        <v>2150</v>
      </c>
      <c r="G27" s="33"/>
    </row>
    <row r="28" spans="1:7" x14ac:dyDescent="0.25">
      <c r="A28" s="30">
        <v>19</v>
      </c>
      <c r="B28" s="31">
        <v>43502</v>
      </c>
      <c r="C28" s="32">
        <f>SUM(C4/C6)</f>
        <v>1075</v>
      </c>
      <c r="D28" s="32">
        <f>SUM(C1/C6)</f>
        <v>1000</v>
      </c>
      <c r="E28" s="34">
        <f>C3/C6</f>
        <v>75</v>
      </c>
      <c r="F28" s="32">
        <f>F27-C28</f>
        <v>1075</v>
      </c>
      <c r="G28" s="33"/>
    </row>
    <row r="29" spans="1:7" x14ac:dyDescent="0.25">
      <c r="A29" s="30">
        <v>20</v>
      </c>
      <c r="B29" s="31">
        <v>43591</v>
      </c>
      <c r="C29" s="32">
        <f>SUM(C4/C6)</f>
        <v>1075</v>
      </c>
      <c r="D29" s="32">
        <f>SUM(C1/C6)</f>
        <v>1000</v>
      </c>
      <c r="E29" s="32">
        <f>C3/C6</f>
        <v>75</v>
      </c>
      <c r="F29" s="32">
        <f t="shared" ref="F29" si="5">F28-C29</f>
        <v>0</v>
      </c>
      <c r="G29" s="33"/>
    </row>
    <row r="33" spans="2:2" x14ac:dyDescent="0.25">
      <c r="B33" s="58" t="s">
        <v>60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72"/>
  <sheetViews>
    <sheetView topLeftCell="A4" workbookViewId="0">
      <selection activeCell="D30" sqref="D30"/>
    </sheetView>
  </sheetViews>
  <sheetFormatPr defaultRowHeight="15.75" x14ac:dyDescent="0.25"/>
  <cols>
    <col min="1" max="1" width="6.375" customWidth="1"/>
    <col min="2" max="2" width="21.625" bestFit="1" customWidth="1"/>
    <col min="3" max="3" width="16.875" bestFit="1" customWidth="1"/>
    <col min="4" max="4" width="16.875" customWidth="1"/>
    <col min="5" max="6" width="12.875" bestFit="1" customWidth="1"/>
    <col min="7" max="7" width="19.25" bestFit="1" customWidth="1"/>
  </cols>
  <sheetData>
    <row r="2" spans="1:7" x14ac:dyDescent="0.25">
      <c r="B2" t="s">
        <v>58</v>
      </c>
    </row>
    <row r="4" spans="1:7" x14ac:dyDescent="0.25">
      <c r="A4" s="18"/>
      <c r="B4" s="19" t="s">
        <v>30</v>
      </c>
      <c r="C4" s="20">
        <v>86000</v>
      </c>
      <c r="D4" s="20"/>
      <c r="E4" s="21"/>
      <c r="F4" s="21"/>
      <c r="G4" s="22"/>
    </row>
    <row r="5" spans="1:7" x14ac:dyDescent="0.25">
      <c r="A5" s="18"/>
      <c r="B5" s="19" t="s">
        <v>31</v>
      </c>
      <c r="C5" s="23">
        <v>1.4999999999999999E-2</v>
      </c>
      <c r="D5" s="23"/>
      <c r="E5" s="21"/>
      <c r="F5" s="21"/>
      <c r="G5" s="22"/>
    </row>
    <row r="6" spans="1:7" x14ac:dyDescent="0.25">
      <c r="A6" s="18"/>
      <c r="B6" s="19" t="s">
        <v>32</v>
      </c>
      <c r="C6" s="24">
        <v>3319.6</v>
      </c>
      <c r="D6" s="61"/>
      <c r="E6" s="60" t="s">
        <v>61</v>
      </c>
      <c r="F6" s="59"/>
      <c r="G6" s="22"/>
    </row>
    <row r="7" spans="1:7" x14ac:dyDescent="0.25">
      <c r="A7" s="18"/>
      <c r="B7" s="19" t="s">
        <v>33</v>
      </c>
      <c r="C7" s="20">
        <f>SUM(C4,C6)</f>
        <v>89319.6</v>
      </c>
      <c r="D7" s="20"/>
      <c r="E7" s="26"/>
      <c r="F7" s="26"/>
      <c r="G7" s="22"/>
    </row>
    <row r="8" spans="1:7" x14ac:dyDescent="0.25">
      <c r="A8" s="18"/>
      <c r="B8" s="19" t="s">
        <v>34</v>
      </c>
      <c r="C8" s="27"/>
      <c r="D8" s="27"/>
      <c r="E8" s="26"/>
      <c r="F8" s="26"/>
      <c r="G8" s="22"/>
    </row>
    <row r="9" spans="1:7" x14ac:dyDescent="0.25">
      <c r="A9" s="18"/>
      <c r="B9" s="19" t="s">
        <v>35</v>
      </c>
      <c r="C9" s="19">
        <v>60</v>
      </c>
      <c r="D9" s="19"/>
      <c r="E9" s="26"/>
      <c r="F9" s="26"/>
      <c r="G9" s="22"/>
    </row>
    <row r="10" spans="1:7" x14ac:dyDescent="0.25">
      <c r="A10" s="18"/>
      <c r="B10" s="19" t="s">
        <v>36</v>
      </c>
      <c r="C10" s="19" t="s">
        <v>37</v>
      </c>
      <c r="D10" s="19"/>
      <c r="E10" s="26"/>
      <c r="F10" s="26"/>
      <c r="G10" s="22"/>
    </row>
    <row r="11" spans="1:7" x14ac:dyDescent="0.25">
      <c r="A11" s="18"/>
      <c r="B11" s="22"/>
      <c r="C11" s="22"/>
      <c r="D11" s="22"/>
      <c r="E11" s="26"/>
      <c r="F11" s="26"/>
      <c r="G11" s="22"/>
    </row>
    <row r="12" spans="1:7" x14ac:dyDescent="0.25">
      <c r="A12" s="28" t="s">
        <v>38</v>
      </c>
      <c r="B12" s="29" t="s">
        <v>39</v>
      </c>
      <c r="C12" s="29" t="s">
        <v>40</v>
      </c>
      <c r="D12" s="29" t="s">
        <v>41</v>
      </c>
      <c r="E12" s="29" t="s">
        <v>42</v>
      </c>
      <c r="F12" s="29" t="s">
        <v>43</v>
      </c>
      <c r="G12" s="29" t="s">
        <v>44</v>
      </c>
    </row>
    <row r="13" spans="1:7" x14ac:dyDescent="0.25">
      <c r="A13" s="30">
        <v>1</v>
      </c>
      <c r="B13" s="31">
        <v>42491</v>
      </c>
      <c r="C13" s="32">
        <v>1488.66</v>
      </c>
      <c r="D13" s="32">
        <v>1381.16</v>
      </c>
      <c r="E13" s="32">
        <v>107.5</v>
      </c>
      <c r="F13" s="32">
        <f>SUM(C7-C13)</f>
        <v>87830.94</v>
      </c>
      <c r="G13" s="33"/>
    </row>
    <row r="14" spans="1:7" x14ac:dyDescent="0.25">
      <c r="A14" s="30">
        <v>2</v>
      </c>
      <c r="B14" s="31"/>
      <c r="C14" s="32">
        <v>1488.66</v>
      </c>
      <c r="D14" s="32"/>
      <c r="E14" s="32"/>
      <c r="F14" s="32">
        <f>SUM(F13-C14)</f>
        <v>86342.28</v>
      </c>
      <c r="G14" s="33"/>
    </row>
    <row r="15" spans="1:7" x14ac:dyDescent="0.25">
      <c r="A15" s="30">
        <v>3</v>
      </c>
      <c r="B15" s="31"/>
      <c r="C15" s="32">
        <v>1488.66</v>
      </c>
      <c r="D15" s="32"/>
      <c r="E15" s="32"/>
      <c r="F15" s="32">
        <f t="shared" ref="F15:F72" si="0">SUM(F14-C15)</f>
        <v>84853.62</v>
      </c>
      <c r="G15" s="33"/>
    </row>
    <row r="16" spans="1:7" x14ac:dyDescent="0.25">
      <c r="A16" s="30">
        <v>4</v>
      </c>
      <c r="B16" s="31"/>
      <c r="C16" s="32">
        <v>1488.66</v>
      </c>
      <c r="D16" s="32"/>
      <c r="E16" s="32"/>
      <c r="F16" s="32">
        <f t="shared" si="0"/>
        <v>83364.959999999992</v>
      </c>
      <c r="G16" s="33"/>
    </row>
    <row r="17" spans="1:7" x14ac:dyDescent="0.25">
      <c r="A17" s="30">
        <v>5</v>
      </c>
      <c r="B17" s="31"/>
      <c r="C17" s="32">
        <v>1488.66</v>
      </c>
      <c r="D17" s="32"/>
      <c r="E17" s="32"/>
      <c r="F17" s="32">
        <f t="shared" si="0"/>
        <v>81876.299999999988</v>
      </c>
      <c r="G17" s="33"/>
    </row>
    <row r="18" spans="1:7" x14ac:dyDescent="0.25">
      <c r="A18" s="30">
        <v>6</v>
      </c>
      <c r="B18" s="31"/>
      <c r="C18" s="32">
        <v>1488.66</v>
      </c>
      <c r="D18" s="32"/>
      <c r="E18" s="32"/>
      <c r="F18" s="32">
        <f t="shared" si="0"/>
        <v>80387.639999999985</v>
      </c>
      <c r="G18" s="33"/>
    </row>
    <row r="19" spans="1:7" x14ac:dyDescent="0.25">
      <c r="A19" s="30">
        <v>7</v>
      </c>
      <c r="B19" s="31"/>
      <c r="C19" s="32">
        <v>1488.66</v>
      </c>
      <c r="D19" s="32"/>
      <c r="E19" s="32"/>
      <c r="F19" s="32">
        <f t="shared" si="0"/>
        <v>78898.979999999981</v>
      </c>
      <c r="G19" s="33"/>
    </row>
    <row r="20" spans="1:7" x14ac:dyDescent="0.25">
      <c r="A20" s="30">
        <v>8</v>
      </c>
      <c r="B20" s="31"/>
      <c r="C20" s="32">
        <v>1488.66</v>
      </c>
      <c r="D20" s="32"/>
      <c r="E20" s="32"/>
      <c r="F20" s="32">
        <f t="shared" si="0"/>
        <v>77410.319999999978</v>
      </c>
      <c r="G20" s="33"/>
    </row>
    <row r="21" spans="1:7" x14ac:dyDescent="0.25">
      <c r="A21" s="30">
        <v>9</v>
      </c>
      <c r="B21" s="31"/>
      <c r="C21" s="32">
        <v>1488.66</v>
      </c>
      <c r="D21" s="32"/>
      <c r="E21" s="32"/>
      <c r="F21" s="32">
        <f t="shared" si="0"/>
        <v>75921.659999999974</v>
      </c>
      <c r="G21" s="33"/>
    </row>
    <row r="22" spans="1:7" x14ac:dyDescent="0.25">
      <c r="A22" s="30">
        <v>10</v>
      </c>
      <c r="B22" s="31"/>
      <c r="C22" s="32">
        <v>1488.66</v>
      </c>
      <c r="D22" s="32"/>
      <c r="E22" s="32"/>
      <c r="F22" s="32">
        <f t="shared" si="0"/>
        <v>74432.999999999971</v>
      </c>
      <c r="G22" s="33"/>
    </row>
    <row r="23" spans="1:7" x14ac:dyDescent="0.25">
      <c r="A23" s="30">
        <v>11</v>
      </c>
      <c r="B23" s="31"/>
      <c r="C23" s="32">
        <v>1488.66</v>
      </c>
      <c r="D23" s="32"/>
      <c r="E23" s="32"/>
      <c r="F23" s="32">
        <f t="shared" si="0"/>
        <v>72944.339999999967</v>
      </c>
      <c r="G23" s="33"/>
    </row>
    <row r="24" spans="1:7" x14ac:dyDescent="0.25">
      <c r="A24" s="30">
        <v>12</v>
      </c>
      <c r="B24" s="31"/>
      <c r="C24" s="32">
        <v>1488.66</v>
      </c>
      <c r="D24" s="32"/>
      <c r="E24" s="32"/>
      <c r="F24" s="32">
        <f t="shared" si="0"/>
        <v>71455.679999999964</v>
      </c>
      <c r="G24" s="33"/>
    </row>
    <row r="25" spans="1:7" x14ac:dyDescent="0.25">
      <c r="A25" s="30">
        <v>13</v>
      </c>
      <c r="B25" s="31"/>
      <c r="C25" s="32">
        <v>1488.66</v>
      </c>
      <c r="D25" s="32"/>
      <c r="E25" s="32"/>
      <c r="F25" s="32">
        <f t="shared" si="0"/>
        <v>69967.01999999996</v>
      </c>
      <c r="G25" s="33"/>
    </row>
    <row r="26" spans="1:7" x14ac:dyDescent="0.25">
      <c r="A26" s="30">
        <v>14</v>
      </c>
      <c r="B26" s="31"/>
      <c r="C26" s="32">
        <v>1488.66</v>
      </c>
      <c r="D26" s="32"/>
      <c r="E26" s="32"/>
      <c r="F26" s="32">
        <f t="shared" si="0"/>
        <v>68478.359999999957</v>
      </c>
      <c r="G26" s="33"/>
    </row>
    <row r="27" spans="1:7" x14ac:dyDescent="0.25">
      <c r="A27" s="30">
        <v>15</v>
      </c>
      <c r="B27" s="31"/>
      <c r="C27" s="32">
        <v>1488.66</v>
      </c>
      <c r="D27" s="32"/>
      <c r="E27" s="32"/>
      <c r="F27" s="32">
        <f t="shared" si="0"/>
        <v>66989.699999999953</v>
      </c>
      <c r="G27" s="33"/>
    </row>
    <row r="28" spans="1:7" x14ac:dyDescent="0.25">
      <c r="A28" s="30">
        <v>16</v>
      </c>
      <c r="B28" s="31"/>
      <c r="C28" s="32">
        <v>1488.66</v>
      </c>
      <c r="D28" s="32"/>
      <c r="E28" s="32"/>
      <c r="F28" s="32">
        <f t="shared" si="0"/>
        <v>65501.03999999995</v>
      </c>
      <c r="G28" s="33"/>
    </row>
    <row r="29" spans="1:7" x14ac:dyDescent="0.25">
      <c r="A29" s="30">
        <v>17</v>
      </c>
      <c r="B29" s="31"/>
      <c r="C29" s="32">
        <v>1488.66</v>
      </c>
      <c r="D29" s="32"/>
      <c r="E29" s="32"/>
      <c r="F29" s="32">
        <f t="shared" si="0"/>
        <v>64012.379999999946</v>
      </c>
      <c r="G29" s="33"/>
    </row>
    <row r="30" spans="1:7" x14ac:dyDescent="0.25">
      <c r="A30" s="30">
        <v>18</v>
      </c>
      <c r="B30" s="31"/>
      <c r="C30" s="32">
        <v>1488.66</v>
      </c>
      <c r="D30" s="32"/>
      <c r="E30" s="32"/>
      <c r="F30" s="32">
        <f t="shared" si="0"/>
        <v>62523.719999999943</v>
      </c>
      <c r="G30" s="33"/>
    </row>
    <row r="31" spans="1:7" x14ac:dyDescent="0.25">
      <c r="A31" s="30">
        <v>19</v>
      </c>
      <c r="B31" s="31"/>
      <c r="C31" s="32">
        <v>1488.66</v>
      </c>
      <c r="D31" s="32"/>
      <c r="E31" s="32"/>
      <c r="F31" s="32">
        <f t="shared" si="0"/>
        <v>61035.059999999939</v>
      </c>
      <c r="G31" s="33"/>
    </row>
    <row r="32" spans="1:7" x14ac:dyDescent="0.25">
      <c r="A32" s="30">
        <v>20</v>
      </c>
      <c r="B32" s="31"/>
      <c r="C32" s="32">
        <v>1488.66</v>
      </c>
      <c r="D32" s="32"/>
      <c r="E32" s="32"/>
      <c r="F32" s="32">
        <f t="shared" si="0"/>
        <v>59546.399999999936</v>
      </c>
      <c r="G32" s="33"/>
    </row>
    <row r="33" spans="1:7" x14ac:dyDescent="0.25">
      <c r="A33" s="30">
        <v>21</v>
      </c>
      <c r="B33" s="31"/>
      <c r="C33" s="32">
        <v>1488.66</v>
      </c>
      <c r="D33" s="32"/>
      <c r="E33" s="32"/>
      <c r="F33" s="32">
        <f t="shared" si="0"/>
        <v>58057.739999999932</v>
      </c>
      <c r="G33" s="33"/>
    </row>
    <row r="34" spans="1:7" x14ac:dyDescent="0.25">
      <c r="A34" s="30">
        <v>22</v>
      </c>
      <c r="B34" s="31"/>
      <c r="C34" s="32">
        <v>1488.66</v>
      </c>
      <c r="D34" s="32"/>
      <c r="E34" s="32"/>
      <c r="F34" s="32">
        <f t="shared" si="0"/>
        <v>56569.079999999929</v>
      </c>
      <c r="G34" s="33"/>
    </row>
    <row r="35" spans="1:7" x14ac:dyDescent="0.25">
      <c r="A35" s="30">
        <v>23</v>
      </c>
      <c r="B35" s="31"/>
      <c r="C35" s="32">
        <v>1488.66</v>
      </c>
      <c r="D35" s="32"/>
      <c r="E35" s="32"/>
      <c r="F35" s="32">
        <f t="shared" si="0"/>
        <v>55080.419999999925</v>
      </c>
      <c r="G35" s="33"/>
    </row>
    <row r="36" spans="1:7" x14ac:dyDescent="0.25">
      <c r="A36" s="30">
        <v>24</v>
      </c>
      <c r="B36" s="31"/>
      <c r="C36" s="32">
        <v>1488.66</v>
      </c>
      <c r="D36" s="32"/>
      <c r="E36" s="32"/>
      <c r="F36" s="32">
        <f t="shared" si="0"/>
        <v>53591.759999999922</v>
      </c>
      <c r="G36" s="33"/>
    </row>
    <row r="37" spans="1:7" x14ac:dyDescent="0.25">
      <c r="A37" s="30">
        <v>25</v>
      </c>
      <c r="B37" s="31"/>
      <c r="C37" s="32">
        <v>1488.66</v>
      </c>
      <c r="D37" s="32"/>
      <c r="E37" s="32"/>
      <c r="F37" s="32">
        <f t="shared" si="0"/>
        <v>52103.099999999919</v>
      </c>
      <c r="G37" s="33"/>
    </row>
    <row r="38" spans="1:7" x14ac:dyDescent="0.25">
      <c r="A38" s="30">
        <v>26</v>
      </c>
      <c r="B38" s="31"/>
      <c r="C38" s="32">
        <v>1488.66</v>
      </c>
      <c r="D38" s="32"/>
      <c r="E38" s="32"/>
      <c r="F38" s="32">
        <f t="shared" si="0"/>
        <v>50614.439999999915</v>
      </c>
      <c r="G38" s="33"/>
    </row>
    <row r="39" spans="1:7" x14ac:dyDescent="0.25">
      <c r="A39" s="30">
        <v>27</v>
      </c>
      <c r="B39" s="31"/>
      <c r="C39" s="32">
        <v>1488.66</v>
      </c>
      <c r="D39" s="32"/>
      <c r="E39" s="32"/>
      <c r="F39" s="32">
        <f t="shared" si="0"/>
        <v>49125.779999999912</v>
      </c>
      <c r="G39" s="33"/>
    </row>
    <row r="40" spans="1:7" x14ac:dyDescent="0.25">
      <c r="A40" s="30">
        <v>28</v>
      </c>
      <c r="B40" s="31"/>
      <c r="C40" s="32">
        <v>1488.66</v>
      </c>
      <c r="D40" s="32"/>
      <c r="E40" s="32"/>
      <c r="F40" s="32">
        <f t="shared" si="0"/>
        <v>47637.119999999908</v>
      </c>
      <c r="G40" s="33"/>
    </row>
    <row r="41" spans="1:7" x14ac:dyDescent="0.25">
      <c r="A41" s="30">
        <v>29</v>
      </c>
      <c r="B41" s="31"/>
      <c r="C41" s="32">
        <v>1488.66</v>
      </c>
      <c r="D41" s="32"/>
      <c r="E41" s="32"/>
      <c r="F41" s="32">
        <f t="shared" si="0"/>
        <v>46148.459999999905</v>
      </c>
      <c r="G41" s="33"/>
    </row>
    <row r="42" spans="1:7" x14ac:dyDescent="0.25">
      <c r="A42" s="30">
        <v>30</v>
      </c>
      <c r="B42" s="31"/>
      <c r="C42" s="32">
        <v>1488.66</v>
      </c>
      <c r="D42" s="32"/>
      <c r="E42" s="32"/>
      <c r="F42" s="32">
        <f t="shared" si="0"/>
        <v>44659.799999999901</v>
      </c>
      <c r="G42" s="33"/>
    </row>
    <row r="43" spans="1:7" x14ac:dyDescent="0.25">
      <c r="A43" s="30">
        <v>31</v>
      </c>
      <c r="B43" s="31"/>
      <c r="C43" s="32">
        <v>1488.66</v>
      </c>
      <c r="D43" s="32"/>
      <c r="E43" s="32"/>
      <c r="F43" s="32">
        <f t="shared" si="0"/>
        <v>43171.139999999898</v>
      </c>
      <c r="G43" s="33"/>
    </row>
    <row r="44" spans="1:7" x14ac:dyDescent="0.25">
      <c r="A44" s="30">
        <v>32</v>
      </c>
      <c r="B44" s="31"/>
      <c r="C44" s="32">
        <v>1488.66</v>
      </c>
      <c r="D44" s="32"/>
      <c r="E44" s="32"/>
      <c r="F44" s="32">
        <f t="shared" si="0"/>
        <v>41682.479999999894</v>
      </c>
      <c r="G44" s="33"/>
    </row>
    <row r="45" spans="1:7" x14ac:dyDescent="0.25">
      <c r="A45" s="30">
        <v>33</v>
      </c>
      <c r="B45" s="31"/>
      <c r="C45" s="32">
        <v>1488.66</v>
      </c>
      <c r="D45" s="32"/>
      <c r="E45" s="32"/>
      <c r="F45" s="32">
        <f t="shared" si="0"/>
        <v>40193.819999999891</v>
      </c>
      <c r="G45" s="33"/>
    </row>
    <row r="46" spans="1:7" x14ac:dyDescent="0.25">
      <c r="A46" s="30">
        <v>34</v>
      </c>
      <c r="B46" s="31"/>
      <c r="C46" s="32">
        <v>1488.66</v>
      </c>
      <c r="D46" s="32"/>
      <c r="E46" s="32"/>
      <c r="F46" s="32">
        <f t="shared" si="0"/>
        <v>38705.159999999887</v>
      </c>
      <c r="G46" s="33"/>
    </row>
    <row r="47" spans="1:7" x14ac:dyDescent="0.25">
      <c r="A47" s="30">
        <v>35</v>
      </c>
      <c r="B47" s="31"/>
      <c r="C47" s="32">
        <v>1488.66</v>
      </c>
      <c r="D47" s="32"/>
      <c r="E47" s="32"/>
      <c r="F47" s="32">
        <f t="shared" si="0"/>
        <v>37216.499999999884</v>
      </c>
      <c r="G47" s="33"/>
    </row>
    <row r="48" spans="1:7" x14ac:dyDescent="0.25">
      <c r="A48" s="30">
        <v>36</v>
      </c>
      <c r="B48" s="31"/>
      <c r="C48" s="32">
        <v>1488.66</v>
      </c>
      <c r="D48" s="32"/>
      <c r="E48" s="32"/>
      <c r="F48" s="32">
        <f t="shared" si="0"/>
        <v>35727.83999999988</v>
      </c>
      <c r="G48" s="33"/>
    </row>
    <row r="49" spans="1:7" x14ac:dyDescent="0.25">
      <c r="A49" s="30">
        <v>37</v>
      </c>
      <c r="B49" s="31"/>
      <c r="C49" s="32">
        <v>1488.66</v>
      </c>
      <c r="D49" s="32"/>
      <c r="E49" s="32"/>
      <c r="F49" s="32">
        <f t="shared" si="0"/>
        <v>34239.179999999877</v>
      </c>
      <c r="G49" s="33"/>
    </row>
    <row r="50" spans="1:7" x14ac:dyDescent="0.25">
      <c r="A50" s="30">
        <v>38</v>
      </c>
      <c r="B50" s="31"/>
      <c r="C50" s="32">
        <v>1488.66</v>
      </c>
      <c r="D50" s="32"/>
      <c r="E50" s="32"/>
      <c r="F50" s="32">
        <f t="shared" si="0"/>
        <v>32750.519999999877</v>
      </c>
      <c r="G50" s="33"/>
    </row>
    <row r="51" spans="1:7" x14ac:dyDescent="0.25">
      <c r="A51" s="30">
        <v>39</v>
      </c>
      <c r="B51" s="31"/>
      <c r="C51" s="32">
        <v>1488.66</v>
      </c>
      <c r="D51" s="32"/>
      <c r="E51" s="32"/>
      <c r="F51" s="32">
        <f t="shared" si="0"/>
        <v>31261.859999999877</v>
      </c>
      <c r="G51" s="33"/>
    </row>
    <row r="52" spans="1:7" x14ac:dyDescent="0.25">
      <c r="A52" s="30">
        <v>40</v>
      </c>
      <c r="B52" s="31"/>
      <c r="C52" s="32">
        <v>1488.66</v>
      </c>
      <c r="D52" s="32"/>
      <c r="E52" s="32"/>
      <c r="F52" s="32">
        <f t="shared" si="0"/>
        <v>29773.199999999877</v>
      </c>
      <c r="G52" s="33"/>
    </row>
    <row r="53" spans="1:7" x14ac:dyDescent="0.25">
      <c r="A53" s="30">
        <v>41</v>
      </c>
      <c r="B53" s="31"/>
      <c r="C53" s="32">
        <v>1488.66</v>
      </c>
      <c r="D53" s="32"/>
      <c r="E53" s="32"/>
      <c r="F53" s="32">
        <f t="shared" si="0"/>
        <v>28284.539999999877</v>
      </c>
      <c r="G53" s="33"/>
    </row>
    <row r="54" spans="1:7" x14ac:dyDescent="0.25">
      <c r="A54" s="30">
        <v>42</v>
      </c>
      <c r="B54" s="31"/>
      <c r="C54" s="32">
        <v>1488.66</v>
      </c>
      <c r="D54" s="32"/>
      <c r="E54" s="32"/>
      <c r="F54" s="32">
        <f t="shared" si="0"/>
        <v>26795.879999999877</v>
      </c>
      <c r="G54" s="33"/>
    </row>
    <row r="55" spans="1:7" x14ac:dyDescent="0.25">
      <c r="A55" s="30">
        <v>43</v>
      </c>
      <c r="B55" s="31"/>
      <c r="C55" s="32">
        <v>1488.66</v>
      </c>
      <c r="D55" s="32"/>
      <c r="E55" s="32"/>
      <c r="F55" s="32">
        <f t="shared" si="0"/>
        <v>25307.219999999877</v>
      </c>
      <c r="G55" s="33"/>
    </row>
    <row r="56" spans="1:7" x14ac:dyDescent="0.25">
      <c r="A56" s="30">
        <v>44</v>
      </c>
      <c r="B56" s="31"/>
      <c r="C56" s="32">
        <v>1488.66</v>
      </c>
      <c r="D56" s="32"/>
      <c r="E56" s="32"/>
      <c r="F56" s="32">
        <f t="shared" si="0"/>
        <v>23818.559999999878</v>
      </c>
      <c r="G56" s="33"/>
    </row>
    <row r="57" spans="1:7" x14ac:dyDescent="0.25">
      <c r="A57" s="30">
        <v>45</v>
      </c>
      <c r="B57" s="31"/>
      <c r="C57" s="32">
        <v>1488.66</v>
      </c>
      <c r="D57" s="32"/>
      <c r="E57" s="32"/>
      <c r="F57" s="32">
        <f t="shared" si="0"/>
        <v>22329.899999999878</v>
      </c>
      <c r="G57" s="33"/>
    </row>
    <row r="58" spans="1:7" x14ac:dyDescent="0.25">
      <c r="A58" s="30">
        <v>46</v>
      </c>
      <c r="B58" s="31"/>
      <c r="C58" s="32">
        <v>1488.66</v>
      </c>
      <c r="D58" s="32"/>
      <c r="E58" s="32"/>
      <c r="F58" s="32">
        <f t="shared" si="0"/>
        <v>20841.239999999878</v>
      </c>
      <c r="G58" s="33"/>
    </row>
    <row r="59" spans="1:7" x14ac:dyDescent="0.25">
      <c r="A59" s="30">
        <v>47</v>
      </c>
      <c r="B59" s="31"/>
      <c r="C59" s="32">
        <v>1488.66</v>
      </c>
      <c r="D59" s="32"/>
      <c r="E59" s="32"/>
      <c r="F59" s="32">
        <f t="shared" si="0"/>
        <v>19352.579999999878</v>
      </c>
      <c r="G59" s="33"/>
    </row>
    <row r="60" spans="1:7" x14ac:dyDescent="0.25">
      <c r="A60" s="30">
        <v>48</v>
      </c>
      <c r="B60" s="31"/>
      <c r="C60" s="32">
        <v>1488.66</v>
      </c>
      <c r="D60" s="32"/>
      <c r="E60" s="32"/>
      <c r="F60" s="32">
        <f t="shared" si="0"/>
        <v>17863.919999999878</v>
      </c>
      <c r="G60" s="33"/>
    </row>
    <row r="61" spans="1:7" x14ac:dyDescent="0.25">
      <c r="A61" s="30">
        <v>49</v>
      </c>
      <c r="B61" s="31"/>
      <c r="C61" s="32">
        <v>1488.66</v>
      </c>
      <c r="D61" s="32"/>
      <c r="E61" s="32"/>
      <c r="F61" s="32">
        <f t="shared" si="0"/>
        <v>16375.259999999878</v>
      </c>
      <c r="G61" s="33"/>
    </row>
    <row r="62" spans="1:7" x14ac:dyDescent="0.25">
      <c r="A62" s="30">
        <v>50</v>
      </c>
      <c r="B62" s="31"/>
      <c r="C62" s="32">
        <v>1488.66</v>
      </c>
      <c r="D62" s="32"/>
      <c r="E62" s="32"/>
      <c r="F62" s="32">
        <f t="shared" si="0"/>
        <v>14886.599999999878</v>
      </c>
      <c r="G62" s="33"/>
    </row>
    <row r="63" spans="1:7" x14ac:dyDescent="0.25">
      <c r="A63" s="30">
        <v>51</v>
      </c>
      <c r="B63" s="31"/>
      <c r="C63" s="32">
        <v>1488.66</v>
      </c>
      <c r="D63" s="32"/>
      <c r="E63" s="32"/>
      <c r="F63" s="32">
        <f t="shared" si="0"/>
        <v>13397.939999999879</v>
      </c>
      <c r="G63" s="33"/>
    </row>
    <row r="64" spans="1:7" x14ac:dyDescent="0.25">
      <c r="A64" s="30">
        <v>52</v>
      </c>
      <c r="B64" s="31"/>
      <c r="C64" s="32">
        <v>1488.66</v>
      </c>
      <c r="D64" s="32"/>
      <c r="E64" s="32"/>
      <c r="F64" s="32">
        <f t="shared" si="0"/>
        <v>11909.279999999879</v>
      </c>
      <c r="G64" s="33"/>
    </row>
    <row r="65" spans="1:7" x14ac:dyDescent="0.25">
      <c r="A65" s="30">
        <v>53</v>
      </c>
      <c r="B65" s="31"/>
      <c r="C65" s="32">
        <v>1488.66</v>
      </c>
      <c r="D65" s="32"/>
      <c r="E65" s="32"/>
      <c r="F65" s="32">
        <f t="shared" si="0"/>
        <v>10420.619999999879</v>
      </c>
      <c r="G65" s="33"/>
    </row>
    <row r="66" spans="1:7" x14ac:dyDescent="0.25">
      <c r="A66" s="30">
        <v>54</v>
      </c>
      <c r="B66" s="31"/>
      <c r="C66" s="32">
        <v>1488.66</v>
      </c>
      <c r="D66" s="32"/>
      <c r="E66" s="32"/>
      <c r="F66" s="32">
        <f t="shared" si="0"/>
        <v>8931.9599999998791</v>
      </c>
      <c r="G66" s="33"/>
    </row>
    <row r="67" spans="1:7" x14ac:dyDescent="0.25">
      <c r="A67" s="30">
        <v>55</v>
      </c>
      <c r="B67" s="31"/>
      <c r="C67" s="32">
        <v>1488.66</v>
      </c>
      <c r="D67" s="32"/>
      <c r="E67" s="32"/>
      <c r="F67" s="32">
        <f t="shared" si="0"/>
        <v>7443.2999999998792</v>
      </c>
      <c r="G67" s="33"/>
    </row>
    <row r="68" spans="1:7" x14ac:dyDescent="0.25">
      <c r="A68" s="30">
        <v>56</v>
      </c>
      <c r="B68" s="31"/>
      <c r="C68" s="32">
        <v>1488.66</v>
      </c>
      <c r="D68" s="32"/>
      <c r="E68" s="32"/>
      <c r="F68" s="32">
        <f t="shared" si="0"/>
        <v>5954.6399999998794</v>
      </c>
      <c r="G68" s="33"/>
    </row>
    <row r="69" spans="1:7" x14ac:dyDescent="0.25">
      <c r="A69" s="30">
        <v>57</v>
      </c>
      <c r="B69" s="31"/>
      <c r="C69" s="32">
        <v>1488.66</v>
      </c>
      <c r="D69" s="32"/>
      <c r="E69" s="32"/>
      <c r="F69" s="32">
        <f t="shared" si="0"/>
        <v>4465.9799999998795</v>
      </c>
      <c r="G69" s="33"/>
    </row>
    <row r="70" spans="1:7" x14ac:dyDescent="0.25">
      <c r="A70" s="30">
        <v>58</v>
      </c>
      <c r="B70" s="31"/>
      <c r="C70" s="32">
        <v>1488.66</v>
      </c>
      <c r="D70" s="32"/>
      <c r="E70" s="32"/>
      <c r="F70" s="32">
        <f t="shared" si="0"/>
        <v>2977.3199999998797</v>
      </c>
      <c r="G70" s="33"/>
    </row>
    <row r="71" spans="1:7" x14ac:dyDescent="0.25">
      <c r="A71" s="30">
        <v>59</v>
      </c>
      <c r="B71" s="31"/>
      <c r="C71" s="32">
        <v>1488.66</v>
      </c>
      <c r="D71" s="32"/>
      <c r="E71" s="32"/>
      <c r="F71" s="32">
        <f t="shared" si="0"/>
        <v>1488.6599999998796</v>
      </c>
      <c r="G71" s="33"/>
    </row>
    <row r="72" spans="1:7" x14ac:dyDescent="0.25">
      <c r="A72" s="30">
        <v>60</v>
      </c>
      <c r="B72" s="31"/>
      <c r="C72" s="32">
        <v>1488.66</v>
      </c>
      <c r="D72" s="32"/>
      <c r="E72" s="32"/>
      <c r="F72" s="32">
        <f t="shared" si="0"/>
        <v>-1.2050804798491299E-10</v>
      </c>
      <c r="G72" s="3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Notes</vt:lpstr>
      <vt:lpstr>Contributions</vt:lpstr>
      <vt:lpstr>Rent Payments</vt:lpstr>
      <vt:lpstr>Transfers in</vt:lpstr>
      <vt:lpstr>Fees</vt:lpstr>
      <vt:lpstr>Fund Split</vt:lpstr>
      <vt:lpstr>Loan 1 £60k</vt:lpstr>
      <vt:lpstr>Loan 2 £20k</vt:lpstr>
      <vt:lpstr>Loan 3 £68k</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Merle Oper</dc:creator>
  <cp:lastModifiedBy>User</cp:lastModifiedBy>
  <dcterms:created xsi:type="dcterms:W3CDTF">2015-09-11T11:40:42Z</dcterms:created>
  <dcterms:modified xsi:type="dcterms:W3CDTF">2017-12-06T15:56:36Z</dcterms:modified>
</cp:coreProperties>
</file>