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Sheet1!$A$1:$C$25</definedName>
  </definedNames>
  <calcPr calcId="145621"/>
</workbook>
</file>

<file path=xl/calcChain.xml><?xml version="1.0" encoding="utf-8"?>
<calcChain xmlns="http://schemas.openxmlformats.org/spreadsheetml/2006/main">
  <c r="G11" i="1" l="1"/>
  <c r="G21" i="1"/>
  <c r="L23" i="1"/>
  <c r="G12" i="1" s="1"/>
  <c r="G8" i="1"/>
  <c r="G20" i="1"/>
  <c r="G22" i="1"/>
  <c r="G24" i="1" s="1"/>
  <c r="G15" i="1" l="1"/>
  <c r="C22" i="1"/>
  <c r="C24" i="1" s="1"/>
  <c r="C21" i="1"/>
  <c r="C20" i="1"/>
  <c r="C11" i="1"/>
  <c r="C10" i="1"/>
  <c r="C9" i="1"/>
  <c r="C8" i="1"/>
  <c r="C15" i="1" l="1"/>
</calcChain>
</file>

<file path=xl/sharedStrings.xml><?xml version="1.0" encoding="utf-8"?>
<sst xmlns="http://schemas.openxmlformats.org/spreadsheetml/2006/main" count="52" uniqueCount="36">
  <si>
    <t>Brown Consulting Services SSAS</t>
  </si>
  <si>
    <t>Scheme Account 2010-11</t>
  </si>
  <si>
    <t>Return on Investments</t>
  </si>
  <si>
    <t>Contributions received (Oakland)</t>
  </si>
  <si>
    <t>Change in market value of Oakland shares</t>
  </si>
  <si>
    <t>Change in value of Artek shares</t>
  </si>
  <si>
    <t>Change in value of Brown Consulting shares</t>
  </si>
  <si>
    <t>Change in value of Novia account</t>
  </si>
  <si>
    <t>Bank interest</t>
  </si>
  <si>
    <t>Dividends</t>
  </si>
  <si>
    <t>Net increase in the fund during the year</t>
  </si>
  <si>
    <t>Novia</t>
  </si>
  <si>
    <t>Oakland shares (2227)</t>
  </si>
  <si>
    <t>Artek shares (5)</t>
  </si>
  <si>
    <t>Brown Consulting (50)</t>
  </si>
  <si>
    <t>Bank of Scotland</t>
  </si>
  <si>
    <t>Net Assets Total</t>
  </si>
  <si>
    <t>Net Assets of the Scheme as at 5 April 2011</t>
  </si>
  <si>
    <t>notes</t>
  </si>
  <si>
    <t>contributions ceased in march 2012 to comply with certificate for fixed protection</t>
  </si>
  <si>
    <t>Net Assets of the Scheme as at 5 April 2012</t>
  </si>
  <si>
    <t>interest</t>
  </si>
  <si>
    <t>April</t>
  </si>
  <si>
    <t>May</t>
  </si>
  <si>
    <t>July</t>
  </si>
  <si>
    <t>Oakland value</t>
  </si>
  <si>
    <t>Scheme Account 2011-12</t>
  </si>
  <si>
    <t>June</t>
  </si>
  <si>
    <t>August</t>
  </si>
  <si>
    <t>September</t>
  </si>
  <si>
    <t>October</t>
  </si>
  <si>
    <t>November</t>
  </si>
  <si>
    <t>December</t>
  </si>
  <si>
    <t>Jan</t>
  </si>
  <si>
    <t>Feb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</si>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</sst>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42" formatCode="_-&quot;£&quot;* #,##0_-;\-&quot;£&quot;* #,##0_-;_-&quot;£&quot;* &quot;-&quot;_-;_-@_-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</cellStyleXfs>
  <cellXfs count="10">
    <xf numFmtId="0" fontId="0" fillId="0" borderId="0" xfId="0"/>
    <xf numFmtId="42" fontId="0" fillId="0" borderId="0" xfId="0" applyNumberFormat="1"/>
    <xf numFmtId="0" fontId="4" fillId="0" borderId="0" xfId="0" applyFont="1"/>
    <xf numFmtId="0" fontId="2" fillId="0" borderId="2" xfId="2"/>
    <xf numFmtId="0" fontId="1" fillId="0" borderId="1" xfId="1"/>
    <xf numFmtId="0" fontId="3" fillId="0" borderId="3" xfId="3"/>
    <xf numFmtId="0" fontId="4" fillId="0" borderId="4" xfId="4"/>
    <xf numFmtId="42" fontId="3" fillId="0" borderId="3" xfId="3" applyNumberFormat="1"/>
    <xf numFmtId="42" fontId="4" fillId="0" borderId="4" xfId="4" applyNumberFormat="1"/>
    <xf numFmtId="6" fontId="0" fillId="0" borderId="0" xfId="0" applyNumberFormat="1"/>
  </cellXfs>
  <cellStyles count="5">
    <cellStyle name="Heading 1" xfId="1" builtinId="16"/>
    <cellStyle name="Heading 2" xfId="2" builtinId="17"/>
    <cellStyle name="Heading 3" xfId="3" builtinId="18"/>
    <cellStyle name="Normal" xfId="0" builtinId="0"/>
    <cellStyle name="Total" xfId="4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A3" workbookViewId="0">
      <selection activeCell="E18" sqref="E18"/>
    </sheetView>
  </sheetViews>
  <sheetFormatPr defaultRowHeight="15" x14ac:dyDescent="0.25"/>
  <cols>
    <col min="1" max="1" width="31.140625" bestFit="1" customWidth="1"/>
    <col min="3" max="3" width="11.5703125" bestFit="1" customWidth="1"/>
    <col min="5" max="5" width="40.42578125" bestFit="1" customWidth="1"/>
    <col min="7" max="7" width="13.7109375" bestFit="1" customWidth="1"/>
    <col min="12" max="12" width="10.140625" bestFit="1" customWidth="1"/>
  </cols>
  <sheetData>
    <row r="1" spans="1:12" ht="20.25" thickBot="1" x14ac:dyDescent="0.35">
      <c r="A1" s="4" t="s">
        <v>0</v>
      </c>
      <c r="B1" s="4"/>
      <c r="C1" s="4"/>
      <c r="E1" s="4" t="s">
        <v>0</v>
      </c>
      <c r="F1" s="4"/>
      <c r="G1" s="4"/>
      <c r="H1" t="s">
        <v>18</v>
      </c>
    </row>
    <row r="2" spans="1:12" ht="15.75" thickTop="1" x14ac:dyDescent="0.25"/>
    <row r="3" spans="1:12" ht="18" thickBot="1" x14ac:dyDescent="0.35">
      <c r="A3" s="3" t="s">
        <v>1</v>
      </c>
      <c r="B3" s="3"/>
      <c r="C3" s="3"/>
      <c r="E3" s="3" t="s">
        <v>26</v>
      </c>
      <c r="F3" s="3"/>
      <c r="G3" s="3"/>
    </row>
    <row r="4" spans="1:12" ht="15.75" thickTop="1" x14ac:dyDescent="0.25"/>
    <row r="5" spans="1:12" ht="15.75" thickBot="1" x14ac:dyDescent="0.3">
      <c r="A5" s="5" t="s">
        <v>3</v>
      </c>
      <c r="B5" s="5"/>
      <c r="C5" s="7">
        <v>9163.14</v>
      </c>
      <c r="E5" s="5" t="s">
        <v>3</v>
      </c>
      <c r="F5" s="5"/>
      <c r="G5" s="7">
        <v>8758.18</v>
      </c>
      <c r="H5" t="s">
        <v>19</v>
      </c>
    </row>
    <row r="6" spans="1:12" x14ac:dyDescent="0.25">
      <c r="A6" s="2"/>
      <c r="C6" s="1"/>
      <c r="E6" s="2"/>
      <c r="G6" s="1"/>
    </row>
    <row r="7" spans="1:12" ht="15.75" thickBot="1" x14ac:dyDescent="0.3">
      <c r="A7" s="5" t="s">
        <v>2</v>
      </c>
      <c r="B7" s="5"/>
      <c r="C7" s="7"/>
      <c r="E7" s="5" t="s">
        <v>2</v>
      </c>
      <c r="F7" s="5"/>
      <c r="G7" s="7"/>
    </row>
    <row r="8" spans="1:12" x14ac:dyDescent="0.25">
      <c r="A8" t="s">
        <v>4</v>
      </c>
      <c r="C8" s="1">
        <f>1371000-673000</f>
        <v>698000</v>
      </c>
      <c r="E8" t="s">
        <v>4</v>
      </c>
      <c r="G8" s="1">
        <f>SUM(G20-C20)</f>
        <v>169286.39999999991</v>
      </c>
      <c r="J8" t="s">
        <v>25</v>
      </c>
      <c r="L8" s="9">
        <v>5136000</v>
      </c>
    </row>
    <row r="9" spans="1:12" x14ac:dyDescent="0.25">
      <c r="A9" t="s">
        <v>5</v>
      </c>
      <c r="C9" s="1">
        <f>-25000+12500</f>
        <v>-12500</v>
      </c>
      <c r="E9" t="s">
        <v>5</v>
      </c>
      <c r="G9" s="1">
        <v>0</v>
      </c>
    </row>
    <row r="10" spans="1:12" x14ac:dyDescent="0.25">
      <c r="A10" t="s">
        <v>6</v>
      </c>
      <c r="C10" s="1">
        <f>4000-5000</f>
        <v>-1000</v>
      </c>
      <c r="E10" t="s">
        <v>6</v>
      </c>
      <c r="G10" s="1">
        <v>0</v>
      </c>
      <c r="J10" t="s">
        <v>21</v>
      </c>
    </row>
    <row r="11" spans="1:12" x14ac:dyDescent="0.25">
      <c r="A11" t="s">
        <v>7</v>
      </c>
      <c r="C11" s="1">
        <f>274726.01-(220580+40000)</f>
        <v>14146.010000000009</v>
      </c>
      <c r="E11" t="s">
        <v>7</v>
      </c>
      <c r="G11" s="1">
        <f>SUM(G19-C19)</f>
        <v>-4421.3099999999977</v>
      </c>
      <c r="J11" t="s">
        <v>22</v>
      </c>
      <c r="L11">
        <v>2.1800000000000002</v>
      </c>
    </row>
    <row r="12" spans="1:12" x14ac:dyDescent="0.25">
      <c r="A12" t="s">
        <v>8</v>
      </c>
      <c r="C12" s="1">
        <v>6</v>
      </c>
      <c r="E12" t="s">
        <v>8</v>
      </c>
      <c r="G12" s="1">
        <f>L23</f>
        <v>91.669999999999987</v>
      </c>
      <c r="J12" t="s">
        <v>23</v>
      </c>
      <c r="L12">
        <v>2.4900000000000002</v>
      </c>
    </row>
    <row r="13" spans="1:12" x14ac:dyDescent="0.25">
      <c r="A13" t="s">
        <v>9</v>
      </c>
      <c r="C13" s="1">
        <v>77522.39</v>
      </c>
      <c r="E13" t="s">
        <v>9</v>
      </c>
      <c r="G13" s="1">
        <v>67381.289999999994</v>
      </c>
      <c r="J13" t="s">
        <v>27</v>
      </c>
      <c r="L13">
        <v>7.35</v>
      </c>
    </row>
    <row r="14" spans="1:12" x14ac:dyDescent="0.25">
      <c r="C14" s="1"/>
      <c r="G14" s="1"/>
      <c r="J14" t="s">
        <v>24</v>
      </c>
      <c r="L14">
        <v>7.18</v>
      </c>
    </row>
    <row r="15" spans="1:12" ht="15.75" thickBot="1" x14ac:dyDescent="0.3">
      <c r="A15" s="6" t="s">
        <v>10</v>
      </c>
      <c r="B15" s="6"/>
      <c r="C15" s="8">
        <f>SUM(C5:C14)</f>
        <v>785337.54</v>
      </c>
      <c r="E15" s="6" t="s">
        <v>10</v>
      </c>
      <c r="F15" s="6"/>
      <c r="G15" s="8">
        <f>SUM(G5:G14)</f>
        <v>241096.22999999992</v>
      </c>
      <c r="J15" t="s">
        <v>28</v>
      </c>
      <c r="L15">
        <v>8.25</v>
      </c>
    </row>
    <row r="16" spans="1:12" ht="15.75" thickTop="1" x14ac:dyDescent="0.25">
      <c r="C16" s="1"/>
      <c r="G16" s="1"/>
      <c r="J16" t="s">
        <v>29</v>
      </c>
      <c r="L16">
        <v>7.57</v>
      </c>
    </row>
    <row r="17" spans="1:12" ht="15.75" thickBot="1" x14ac:dyDescent="0.3">
      <c r="A17" s="5" t="s">
        <v>17</v>
      </c>
      <c r="B17" s="5"/>
      <c r="C17" s="7"/>
      <c r="E17" s="5" t="s">
        <v>20</v>
      </c>
      <c r="F17" s="5"/>
      <c r="G17" s="7"/>
      <c r="J17" t="s">
        <v>30</v>
      </c>
      <c r="L17">
        <v>7.88</v>
      </c>
    </row>
    <row r="18" spans="1:12" x14ac:dyDescent="0.25">
      <c r="A18" t="s">
        <v>15</v>
      </c>
      <c r="C18" s="1">
        <v>87061</v>
      </c>
      <c r="E18" t="s">
        <v>15</v>
      </c>
      <c r="G18" s="1">
        <v>163860.51999999999</v>
      </c>
      <c r="J18" t="s">
        <v>31</v>
      </c>
      <c r="L18">
        <v>7.69</v>
      </c>
    </row>
    <row r="19" spans="1:12" x14ac:dyDescent="0.25">
      <c r="A19" t="s">
        <v>11</v>
      </c>
      <c r="C19" s="1">
        <v>274726.01</v>
      </c>
      <c r="E19" t="s">
        <v>11</v>
      </c>
      <c r="G19" s="1">
        <v>270304.7</v>
      </c>
      <c r="J19" t="s">
        <v>32</v>
      </c>
      <c r="L19">
        <v>7.77</v>
      </c>
    </row>
    <row r="20" spans="1:12" x14ac:dyDescent="0.25">
      <c r="A20" t="s">
        <v>12</v>
      </c>
      <c r="C20" s="1">
        <f>0.3*4570000</f>
        <v>1371000</v>
      </c>
      <c r="E20" t="s">
        <v>12</v>
      </c>
      <c r="G20" s="1">
        <f>SUM(L8*0.2999)</f>
        <v>1540286.4</v>
      </c>
      <c r="J20" t="s">
        <v>33</v>
      </c>
      <c r="L20">
        <v>8.35</v>
      </c>
    </row>
    <row r="21" spans="1:12" x14ac:dyDescent="0.25">
      <c r="A21" t="s">
        <v>13</v>
      </c>
      <c r="C21" s="1">
        <f>0.05*250000</f>
        <v>12500</v>
      </c>
      <c r="E21" t="s">
        <v>13</v>
      </c>
      <c r="G21" s="1">
        <f>0.05*250000</f>
        <v>12500</v>
      </c>
      <c r="J21" t="s">
        <v>34</v>
      </c>
      <c r="L21">
        <v>11.49</v>
      </c>
    </row>
    <row r="22" spans="1:12" x14ac:dyDescent="0.25">
      <c r="A22" t="s">
        <v>14</v>
      </c>
      <c r="C22" s="1">
        <f>0.05*80000</f>
        <v>4000</v>
      </c>
      <c r="E22" t="s">
        <v>14</v>
      </c>
      <c r="G22" s="1">
        <f>0.05*80000</f>
        <v>4000</v>
      </c>
      <c r="J22" t="s">
        <v>35</v>
      </c>
      <c r="L22">
        <v>13.47</v>
      </c>
    </row>
    <row r="23" spans="1:12" x14ac:dyDescent="0.25">
      <c r="C23" s="1"/>
      <c r="G23" s="1"/>
      <c r="L23">
        <f>SUM(L11:L22)</f>
        <v>91.669999999999987</v>
      </c>
    </row>
    <row r="24" spans="1:12" ht="15.75" thickBot="1" x14ac:dyDescent="0.3">
      <c r="A24" s="6" t="s">
        <v>16</v>
      </c>
      <c r="B24" s="6"/>
      <c r="C24" s="8">
        <f>SUM(C18:C23)</f>
        <v>1749287.01</v>
      </c>
      <c r="E24" s="6" t="s">
        <v>16</v>
      </c>
      <c r="F24" s="6"/>
      <c r="G24" s="8">
        <f>SUM(G18:G23)</f>
        <v>1990951.6199999999</v>
      </c>
    </row>
    <row r="25" spans="1:12" ht="15.75" thickTop="1" x14ac:dyDescent="0.25">
      <c r="C25" s="1"/>
    </row>
    <row r="26" spans="1:12" x14ac:dyDescent="0.25">
      <c r="C26" s="1"/>
    </row>
    <row r="27" spans="1:12" x14ac:dyDescent="0.25">
      <c r="C27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Davis</dc:creator>
  <cp:lastModifiedBy>User</cp:lastModifiedBy>
  <cp:lastPrinted>2012-01-27T12:46:49Z</cp:lastPrinted>
  <dcterms:created xsi:type="dcterms:W3CDTF">2012-01-27T11:50:59Z</dcterms:created>
  <dcterms:modified xsi:type="dcterms:W3CDTF">2013-01-28T15:28:43Z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