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Work to be done 26032019\"/>
    </mc:Choice>
  </mc:AlternateContent>
  <xr:revisionPtr revIDLastSave="0" documentId="13_ncr:1_{C640BE0F-F2B4-41EF-8957-E9EEF6EC72A0}" xr6:coauthVersionLast="45" xr6:coauthVersionMax="45" xr10:uidLastSave="{00000000-0000-0000-0000-000000000000}"/>
  <bookViews>
    <workbookView xWindow="20370" yWindow="-120" windowWidth="29040" windowHeight="15990" xr2:uid="{E573FF8D-BD5F-4021-A77C-09443268FCBC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" l="1"/>
  <c r="G27" i="2"/>
  <c r="D27" i="2"/>
  <c r="F27" i="2"/>
  <c r="J27" i="2"/>
  <c r="K27" i="2" l="1"/>
  <c r="H27" i="2"/>
  <c r="L27" i="2" s="1"/>
  <c r="I26" i="2"/>
  <c r="G26" i="2"/>
  <c r="E26" i="2"/>
  <c r="I22" i="2"/>
  <c r="G22" i="2"/>
  <c r="E22" i="2"/>
  <c r="I20" i="2"/>
  <c r="G20" i="2"/>
  <c r="E20" i="2"/>
  <c r="I18" i="2"/>
  <c r="G18" i="2"/>
  <c r="E18" i="2"/>
  <c r="I16" i="2"/>
  <c r="G16" i="2"/>
  <c r="E16" i="2"/>
  <c r="I14" i="2"/>
  <c r="G14" i="2"/>
  <c r="E14" i="2"/>
  <c r="I12" i="2"/>
  <c r="G12" i="2"/>
  <c r="I10" i="2"/>
  <c r="G10" i="2"/>
  <c r="I8" i="2"/>
  <c r="K8" i="2" s="1"/>
  <c r="G8" i="2"/>
  <c r="I7" i="2"/>
  <c r="G7" i="2"/>
  <c r="K7" i="2" s="1"/>
  <c r="I6" i="2"/>
  <c r="G6" i="2"/>
  <c r="F4" i="2"/>
  <c r="F5" i="2"/>
  <c r="F6" i="2"/>
  <c r="F3" i="2"/>
  <c r="C5" i="2"/>
  <c r="D5" i="2" s="1"/>
  <c r="D6" i="2" s="1"/>
  <c r="D8" i="2" s="1"/>
  <c r="D10" i="2" s="1"/>
  <c r="D12" i="2" s="1"/>
  <c r="D14" i="2" s="1"/>
  <c r="D16" i="2" s="1"/>
  <c r="D18" i="2" s="1"/>
  <c r="D20" i="2" s="1"/>
  <c r="D22" i="2" s="1"/>
  <c r="D24" i="2" s="1"/>
  <c r="D26" i="2" s="1"/>
  <c r="D4" i="2"/>
  <c r="C4" i="2"/>
  <c r="D3" i="2"/>
  <c r="C3" i="2"/>
  <c r="G3" i="2"/>
  <c r="G4" i="2" s="1"/>
  <c r="F25" i="2" l="1"/>
  <c r="F13" i="2"/>
  <c r="F9" i="2"/>
  <c r="F24" i="2"/>
  <c r="F20" i="2"/>
  <c r="F16" i="2"/>
  <c r="F12" i="2"/>
  <c r="F8" i="2"/>
  <c r="F21" i="2"/>
  <c r="F23" i="2"/>
  <c r="F19" i="2"/>
  <c r="F15" i="2"/>
  <c r="F11" i="2"/>
  <c r="F7" i="2"/>
  <c r="F17" i="2"/>
  <c r="F26" i="2"/>
  <c r="F22" i="2"/>
  <c r="F18" i="2"/>
  <c r="F14" i="2"/>
  <c r="F10" i="2"/>
  <c r="K6" i="2"/>
  <c r="H6" i="2"/>
  <c r="J6" i="2"/>
  <c r="G5" i="2"/>
  <c r="K3" i="2"/>
  <c r="I3" i="2"/>
  <c r="H3" i="2"/>
  <c r="J10" i="2" l="1"/>
  <c r="I11" i="2" s="1"/>
  <c r="J11" i="2" s="1"/>
  <c r="J12" i="2" s="1"/>
  <c r="I13" i="2" s="1"/>
  <c r="J13" i="2" s="1"/>
  <c r="J14" i="2" s="1"/>
  <c r="I15" i="2" s="1"/>
  <c r="J15" i="2" s="1"/>
  <c r="J16" i="2" s="1"/>
  <c r="I17" i="2" s="1"/>
  <c r="J17" i="2" s="1"/>
  <c r="J18" i="2" s="1"/>
  <c r="I19" i="2" s="1"/>
  <c r="J19" i="2" s="1"/>
  <c r="J20" i="2" s="1"/>
  <c r="I21" i="2" s="1"/>
  <c r="J21" i="2" s="1"/>
  <c r="J22" i="2" s="1"/>
  <c r="I23" i="2" s="1"/>
  <c r="J23" i="2" s="1"/>
  <c r="I24" i="2" s="1"/>
  <c r="J24" i="2" s="1"/>
  <c r="I25" i="2" s="1"/>
  <c r="J25" i="2" s="1"/>
  <c r="J26" i="2" s="1"/>
  <c r="H8" i="2"/>
  <c r="G9" i="2" s="1"/>
  <c r="J8" i="2"/>
  <c r="I9" i="2" s="1"/>
  <c r="J9" i="2" s="1"/>
  <c r="H7" i="2"/>
  <c r="J7" i="2"/>
  <c r="L6" i="2"/>
  <c r="H4" i="2"/>
  <c r="H5" i="2"/>
  <c r="I4" i="2"/>
  <c r="J3" i="2"/>
  <c r="L3" i="2" s="1"/>
  <c r="K10" i="2" l="1"/>
  <c r="H10" i="2"/>
  <c r="G11" i="2" s="1"/>
  <c r="K11" i="2" s="1"/>
  <c r="K9" i="2"/>
  <c r="H9" i="2"/>
  <c r="L9" i="2"/>
  <c r="L7" i="2"/>
  <c r="L8" i="2"/>
  <c r="J4" i="2"/>
  <c r="L4" i="2" s="1"/>
  <c r="I5" i="2"/>
  <c r="K4" i="2"/>
  <c r="H11" i="2" l="1"/>
  <c r="L10" i="2"/>
  <c r="J5" i="2"/>
  <c r="L5" i="2" s="1"/>
  <c r="K5" i="2"/>
  <c r="L11" i="2" l="1"/>
  <c r="K12" i="2" l="1"/>
  <c r="H12" i="2"/>
  <c r="L12" i="2" l="1"/>
  <c r="G13" i="2"/>
  <c r="K13" i="2" l="1"/>
  <c r="H13" i="2"/>
  <c r="L13" i="2" l="1"/>
  <c r="K14" i="2" l="1"/>
  <c r="H14" i="2"/>
  <c r="G15" i="2" l="1"/>
  <c r="L14" i="2"/>
  <c r="K15" i="2" l="1"/>
  <c r="H15" i="2"/>
  <c r="L15" i="2" l="1"/>
  <c r="K16" i="2" l="1"/>
  <c r="H16" i="2"/>
  <c r="L16" i="2" l="1"/>
  <c r="G17" i="2"/>
  <c r="K17" i="2" l="1"/>
  <c r="H17" i="2"/>
  <c r="L17" i="2" l="1"/>
  <c r="K18" i="2" l="1"/>
  <c r="H18" i="2"/>
  <c r="G19" i="2" l="1"/>
  <c r="L18" i="2"/>
  <c r="H19" i="2" l="1"/>
  <c r="K19" i="2"/>
  <c r="L19" i="2" l="1"/>
  <c r="K20" i="2" l="1"/>
  <c r="H20" i="2"/>
  <c r="G21" i="2" l="1"/>
  <c r="L20" i="2"/>
  <c r="K21" i="2" l="1"/>
  <c r="H21" i="2"/>
  <c r="L21" i="2" l="1"/>
  <c r="K22" i="2" l="1"/>
  <c r="H22" i="2"/>
  <c r="L22" i="2" l="1"/>
  <c r="G23" i="2"/>
  <c r="K23" i="2" l="1"/>
  <c r="H23" i="2"/>
  <c r="G24" i="2" l="1"/>
  <c r="L23" i="2"/>
  <c r="K24" i="2" l="1"/>
  <c r="H24" i="2"/>
  <c r="G25" i="2" l="1"/>
  <c r="L24" i="2"/>
  <c r="K25" i="2" l="1"/>
  <c r="H25" i="2"/>
  <c r="L25" i="2" l="1"/>
  <c r="K26" i="2" l="1"/>
  <c r="H26" i="2"/>
  <c r="L26" i="2" l="1"/>
</calcChain>
</file>

<file path=xl/sharedStrings.xml><?xml version="1.0" encoding="utf-8"?>
<sst xmlns="http://schemas.openxmlformats.org/spreadsheetml/2006/main" count="49" uniqueCount="31">
  <si>
    <t>Contributions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</si>
  <si>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</si>
  <si>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</si>
  <si>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</si>
  <si>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</si>
  <si>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</si>
  <si>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</si>
  <si>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</si>
  <si>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</si>
  <si>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</si>
  <si>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</si>
  <si>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</si>
  <si>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</si>
  <si>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Guy Value</t>
  </si>
  <si>
    <t>Guy %</t>
  </si>
  <si>
    <t>Julie Value</t>
  </si>
  <si>
    <t>Julie %</t>
  </si>
  <si>
    <t>Note</t>
  </si>
  <si>
    <t>Cash Movement</t>
  </si>
  <si>
    <t>Investment Value</t>
  </si>
  <si>
    <t>Fund Value</t>
  </si>
  <si>
    <t>Fund check</t>
  </si>
  <si>
    <t>% Check</t>
  </si>
  <si>
    <t>First year</t>
  </si>
  <si>
    <t>Guy Transfers</t>
  </si>
  <si>
    <t>Julie Transfers</t>
  </si>
  <si>
    <t>Cash Total</t>
  </si>
  <si>
    <t>Y/e Cash Adjustment</t>
  </si>
  <si>
    <t>Y/e Adjustment</t>
  </si>
  <si>
    <t>Date</t>
  </si>
  <si>
    <t>Updated Valuations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</si>
</sst>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8480A-49CC-4895-82ED-F998255EAAC8}">
  <dimension ref="A1:L27"/>
  <sheetViews>
    <sheetView tabSelected="1" workbookViewId="0">
      <selection activeCell="E31" sqref="E31"/>
    </sheetView>
  </sheetViews>
  <sheetFormatPr defaultRowHeight="15" x14ac:dyDescent="0.25"/>
  <cols>
    <col min="1" max="1" width="10.7109375" bestFit="1" customWidth="1"/>
    <col min="2" max="2" width="41.5703125" customWidth="1"/>
    <col min="3" max="3" width="16.7109375" style="1" customWidth="1"/>
    <col min="4" max="4" width="15.42578125" style="1" bestFit="1" customWidth="1"/>
    <col min="5" max="6" width="16.85546875" style="1" bestFit="1" customWidth="1"/>
    <col min="7" max="7" width="11.140625" style="1" bestFit="1" customWidth="1"/>
    <col min="8" max="8" width="9.140625" style="2"/>
    <col min="9" max="9" width="11.140625" style="1" bestFit="1" customWidth="1"/>
    <col min="10" max="10" width="9.140625" style="2"/>
    <col min="11" max="11" width="11.140625" style="1" bestFit="1" customWidth="1"/>
    <col min="12" max="12" width="9.140625" style="2"/>
  </cols>
  <sheetData>
    <row r="1" spans="1:12" x14ac:dyDescent="0.25">
      <c r="A1" t="s">
        <v>29</v>
      </c>
      <c r="B1" t="s">
        <v>17</v>
      </c>
      <c r="C1" s="1" t="s">
        <v>18</v>
      </c>
      <c r="D1" s="1" t="s">
        <v>26</v>
      </c>
      <c r="E1" s="1" t="s">
        <v>19</v>
      </c>
      <c r="F1" s="1" t="s">
        <v>20</v>
      </c>
      <c r="G1" s="1" t="s">
        <v>13</v>
      </c>
      <c r="H1" s="2" t="s">
        <v>14</v>
      </c>
      <c r="I1" s="1" t="s">
        <v>15</v>
      </c>
      <c r="J1" s="2" t="s">
        <v>16</v>
      </c>
      <c r="K1" s="1" t="s">
        <v>21</v>
      </c>
      <c r="L1" s="2" t="s">
        <v>22</v>
      </c>
    </row>
    <row r="3" spans="1:12" x14ac:dyDescent="0.25">
      <c r="A3" t="s">
        <v>1</v>
      </c>
      <c r="B3" t="s">
        <v>23</v>
      </c>
      <c r="C3" s="1">
        <f>50424</f>
        <v>50424</v>
      </c>
      <c r="D3" s="1">
        <f>C3</f>
        <v>50424</v>
      </c>
      <c r="E3" s="1">
        <v>0</v>
      </c>
      <c r="F3" s="1">
        <f>D3+E3</f>
        <v>50424</v>
      </c>
      <c r="G3" s="1">
        <f>D3/2</f>
        <v>25212</v>
      </c>
      <c r="H3" s="2">
        <f>G3/F3</f>
        <v>0.5</v>
      </c>
      <c r="I3" s="1">
        <f>D3/2</f>
        <v>25212</v>
      </c>
      <c r="J3" s="2">
        <f>I3/F3</f>
        <v>0.5</v>
      </c>
      <c r="K3" s="1">
        <f>G3+I3</f>
        <v>50424</v>
      </c>
      <c r="L3" s="2">
        <f>H3+J3</f>
        <v>1</v>
      </c>
    </row>
    <row r="4" spans="1:12" x14ac:dyDescent="0.25">
      <c r="A4" t="s">
        <v>2</v>
      </c>
      <c r="B4" t="s">
        <v>24</v>
      </c>
      <c r="C4" s="1">
        <f>20648+27520</f>
        <v>48168</v>
      </c>
      <c r="D4" s="1">
        <f>D3+C4</f>
        <v>98592</v>
      </c>
      <c r="E4" s="1">
        <v>0</v>
      </c>
      <c r="F4" s="1">
        <f t="shared" ref="F4:F26" si="0">D4+E4</f>
        <v>98592</v>
      </c>
      <c r="G4" s="1">
        <f>G3+20648+27520</f>
        <v>73380</v>
      </c>
      <c r="H4" s="2">
        <f t="shared" ref="H4:H26" si="1">G4/F4</f>
        <v>0.74427945472249268</v>
      </c>
      <c r="I4" s="1">
        <f>I3</f>
        <v>25212</v>
      </c>
      <c r="J4" s="2">
        <f t="shared" ref="J4:J26" si="2">I4/F4</f>
        <v>0.25572054527750732</v>
      </c>
      <c r="K4" s="1">
        <f t="shared" ref="K4:K26" si="3">G4+I4</f>
        <v>98592</v>
      </c>
      <c r="L4" s="2">
        <f t="shared" ref="L4:L26" si="4">H4+J4</f>
        <v>1</v>
      </c>
    </row>
    <row r="5" spans="1:12" x14ac:dyDescent="0.25">
      <c r="B5" t="s">
        <v>25</v>
      </c>
      <c r="C5" s="1">
        <f>57271+28071</f>
        <v>85342</v>
      </c>
      <c r="D5" s="1">
        <f t="shared" ref="D5:D27" si="5">D4+C5</f>
        <v>183934</v>
      </c>
      <c r="E5" s="1">
        <v>0</v>
      </c>
      <c r="F5" s="1">
        <f t="shared" si="0"/>
        <v>183934</v>
      </c>
      <c r="G5" s="1">
        <f>G4</f>
        <v>73380</v>
      </c>
      <c r="H5" s="2">
        <f t="shared" si="1"/>
        <v>0.39894744854132458</v>
      </c>
      <c r="I5" s="1">
        <f>I4+57271+28071</f>
        <v>110554</v>
      </c>
      <c r="J5" s="2">
        <f t="shared" si="2"/>
        <v>0.60105255145867542</v>
      </c>
      <c r="K5" s="1">
        <f t="shared" si="3"/>
        <v>183934</v>
      </c>
      <c r="L5" s="2">
        <f t="shared" si="4"/>
        <v>1</v>
      </c>
    </row>
    <row r="6" spans="1:12" x14ac:dyDescent="0.25">
      <c r="B6" t="s">
        <v>0</v>
      </c>
      <c r="C6" s="1">
        <v>60000</v>
      </c>
      <c r="D6" s="1">
        <f t="shared" si="5"/>
        <v>243934</v>
      </c>
      <c r="E6" s="1">
        <v>0</v>
      </c>
      <c r="F6" s="1">
        <f t="shared" si="0"/>
        <v>243934</v>
      </c>
      <c r="G6" s="1">
        <f>G5+30000</f>
        <v>103380</v>
      </c>
      <c r="H6" s="2">
        <f t="shared" si="1"/>
        <v>0.42380315987111267</v>
      </c>
      <c r="I6" s="1">
        <f>I5+30000</f>
        <v>140554</v>
      </c>
      <c r="J6" s="2">
        <f t="shared" si="2"/>
        <v>0.57619684012888728</v>
      </c>
      <c r="K6" s="1">
        <f t="shared" si="3"/>
        <v>243934</v>
      </c>
      <c r="L6" s="2">
        <f t="shared" si="4"/>
        <v>1</v>
      </c>
    </row>
    <row r="7" spans="1:12" x14ac:dyDescent="0.25">
      <c r="B7" t="s">
        <v>27</v>
      </c>
      <c r="C7" s="1">
        <v>0</v>
      </c>
      <c r="D7" s="1">
        <v>249199</v>
      </c>
      <c r="E7" s="1">
        <v>0</v>
      </c>
      <c r="F7" s="1">
        <f t="shared" si="0"/>
        <v>249199</v>
      </c>
      <c r="G7" s="1">
        <f>F7*H6</f>
        <v>105611.32363672141</v>
      </c>
      <c r="H7" s="2">
        <f t="shared" si="1"/>
        <v>0.42380315987111267</v>
      </c>
      <c r="I7" s="1">
        <f>F7*J6</f>
        <v>143587.67636327859</v>
      </c>
      <c r="J7" s="2">
        <f t="shared" si="2"/>
        <v>0.57619684012888728</v>
      </c>
      <c r="K7" s="1">
        <f t="shared" si="3"/>
        <v>249199</v>
      </c>
      <c r="L7" s="2">
        <f t="shared" si="4"/>
        <v>1</v>
      </c>
    </row>
    <row r="8" spans="1:12" x14ac:dyDescent="0.25">
      <c r="A8" t="s">
        <v>3</v>
      </c>
      <c r="B8" t="s">
        <v>0</v>
      </c>
      <c r="C8" s="1">
        <v>60000</v>
      </c>
      <c r="D8" s="1">
        <f t="shared" si="5"/>
        <v>309199</v>
      </c>
      <c r="E8" s="1">
        <v>0</v>
      </c>
      <c r="F8" s="1">
        <f t="shared" si="0"/>
        <v>309199</v>
      </c>
      <c r="G8" s="1">
        <f>G7+30000</f>
        <v>135611.32363672141</v>
      </c>
      <c r="H8" s="2">
        <f t="shared" si="1"/>
        <v>0.43858914044586628</v>
      </c>
      <c r="I8" s="1">
        <f>I7+30000</f>
        <v>173587.67636327859</v>
      </c>
      <c r="J8" s="2">
        <f t="shared" si="2"/>
        <v>0.56141085955413372</v>
      </c>
      <c r="K8" s="1">
        <f t="shared" si="3"/>
        <v>309199</v>
      </c>
      <c r="L8" s="2">
        <f t="shared" si="4"/>
        <v>1</v>
      </c>
    </row>
    <row r="9" spans="1:12" x14ac:dyDescent="0.25">
      <c r="B9" t="s">
        <v>27</v>
      </c>
      <c r="C9" s="1">
        <v>0</v>
      </c>
      <c r="D9" s="1">
        <v>319464</v>
      </c>
      <c r="E9" s="1">
        <v>0</v>
      </c>
      <c r="F9" s="1">
        <f t="shared" si="0"/>
        <v>319464</v>
      </c>
      <c r="G9" s="1">
        <f>F9*H8</f>
        <v>140113.44116339824</v>
      </c>
      <c r="H9" s="2">
        <f t="shared" si="1"/>
        <v>0.43858914044586633</v>
      </c>
      <c r="I9" s="1">
        <f>F9*J8</f>
        <v>179350.55883660176</v>
      </c>
      <c r="J9" s="2">
        <f t="shared" si="2"/>
        <v>0.56141085955413372</v>
      </c>
      <c r="K9" s="1">
        <f t="shared" si="3"/>
        <v>319464</v>
      </c>
      <c r="L9" s="2">
        <f t="shared" si="4"/>
        <v>1</v>
      </c>
    </row>
    <row r="10" spans="1:12" x14ac:dyDescent="0.25">
      <c r="A10" t="s">
        <v>4</v>
      </c>
      <c r="B10" t="s">
        <v>0</v>
      </c>
      <c r="C10" s="1">
        <v>10000</v>
      </c>
      <c r="D10" s="1">
        <f t="shared" si="5"/>
        <v>329464</v>
      </c>
      <c r="E10" s="1">
        <v>0</v>
      </c>
      <c r="F10" s="1">
        <f t="shared" si="0"/>
        <v>329464</v>
      </c>
      <c r="G10" s="1">
        <f>G9+5000</f>
        <v>145113.44116339824</v>
      </c>
      <c r="H10" s="2">
        <f t="shared" si="1"/>
        <v>0.44045310311110847</v>
      </c>
      <c r="I10" s="1">
        <f>I9+5000</f>
        <v>184350.55883660176</v>
      </c>
      <c r="J10" s="2">
        <f t="shared" si="2"/>
        <v>0.55954689688889159</v>
      </c>
      <c r="K10" s="1">
        <f t="shared" si="3"/>
        <v>329464</v>
      </c>
      <c r="L10" s="2">
        <f t="shared" si="4"/>
        <v>1</v>
      </c>
    </row>
    <row r="11" spans="1:12" x14ac:dyDescent="0.25">
      <c r="B11" t="s">
        <v>27</v>
      </c>
      <c r="C11" s="1">
        <v>0</v>
      </c>
      <c r="D11" s="1">
        <v>354432</v>
      </c>
      <c r="E11" s="1">
        <v>0</v>
      </c>
      <c r="F11" s="1">
        <f t="shared" si="0"/>
        <v>354432</v>
      </c>
      <c r="G11" s="1">
        <f t="shared" ref="G11:G25" si="6">F11*H10</f>
        <v>156110.6742418764</v>
      </c>
      <c r="H11" s="2">
        <f t="shared" si="1"/>
        <v>0.44045310311110847</v>
      </c>
      <c r="I11" s="1">
        <f t="shared" ref="I11:I25" si="7">F11*J10</f>
        <v>198321.32575812362</v>
      </c>
      <c r="J11" s="2">
        <f t="shared" si="2"/>
        <v>0.55954689688889159</v>
      </c>
      <c r="K11" s="1">
        <f t="shared" si="3"/>
        <v>354432</v>
      </c>
      <c r="L11" s="2">
        <f t="shared" si="4"/>
        <v>1</v>
      </c>
    </row>
    <row r="12" spans="1:12" x14ac:dyDescent="0.25">
      <c r="A12" t="s">
        <v>5</v>
      </c>
      <c r="B12" t="s">
        <v>0</v>
      </c>
      <c r="C12" s="1">
        <v>60000</v>
      </c>
      <c r="D12" s="1">
        <f t="shared" si="5"/>
        <v>414432</v>
      </c>
      <c r="E12" s="1">
        <v>0</v>
      </c>
      <c r="F12" s="1">
        <f t="shared" si="0"/>
        <v>414432</v>
      </c>
      <c r="G12" s="1">
        <f>G11+30000</f>
        <v>186110.6742418764</v>
      </c>
      <c r="H12" s="2">
        <f t="shared" si="1"/>
        <v>0.44907409235260887</v>
      </c>
      <c r="I12" s="1">
        <f>I11+30000</f>
        <v>228321.32575812362</v>
      </c>
      <c r="J12" s="2">
        <f t="shared" si="2"/>
        <v>0.55092590764739113</v>
      </c>
      <c r="K12" s="1">
        <f t="shared" si="3"/>
        <v>414432</v>
      </c>
      <c r="L12" s="2">
        <f t="shared" si="4"/>
        <v>1</v>
      </c>
    </row>
    <row r="13" spans="1:12" x14ac:dyDescent="0.25">
      <c r="B13" t="s">
        <v>28</v>
      </c>
      <c r="C13" s="1">
        <v>0</v>
      </c>
      <c r="D13" s="1">
        <v>440</v>
      </c>
      <c r="E13" s="1">
        <v>417756</v>
      </c>
      <c r="F13" s="1">
        <f t="shared" si="0"/>
        <v>418196</v>
      </c>
      <c r="G13" s="1">
        <f t="shared" si="6"/>
        <v>187800.98912549161</v>
      </c>
      <c r="H13" s="2">
        <f t="shared" si="1"/>
        <v>0.44907409235260887</v>
      </c>
      <c r="I13" s="1">
        <f t="shared" si="7"/>
        <v>230395.01087450839</v>
      </c>
      <c r="J13" s="2">
        <f t="shared" si="2"/>
        <v>0.55092590764739113</v>
      </c>
      <c r="K13" s="1">
        <f t="shared" si="3"/>
        <v>418196</v>
      </c>
      <c r="L13" s="2">
        <f t="shared" si="4"/>
        <v>1</v>
      </c>
    </row>
    <row r="14" spans="1:12" x14ac:dyDescent="0.25">
      <c r="A14" t="s">
        <v>6</v>
      </c>
      <c r="B14" t="s">
        <v>0</v>
      </c>
      <c r="C14" s="1">
        <v>40000</v>
      </c>
      <c r="D14" s="1">
        <f t="shared" si="5"/>
        <v>40440</v>
      </c>
      <c r="E14" s="1">
        <f>E13</f>
        <v>417756</v>
      </c>
      <c r="F14" s="1">
        <f t="shared" si="0"/>
        <v>458196</v>
      </c>
      <c r="G14" s="1">
        <f>G13+20000</f>
        <v>207800.98912549161</v>
      </c>
      <c r="H14" s="2">
        <f t="shared" si="1"/>
        <v>0.45351986731767979</v>
      </c>
      <c r="I14" s="1">
        <f>I13+20000</f>
        <v>250395.01087450839</v>
      </c>
      <c r="J14" s="2">
        <f t="shared" si="2"/>
        <v>0.54648013268232021</v>
      </c>
      <c r="K14" s="1">
        <f t="shared" si="3"/>
        <v>458196</v>
      </c>
      <c r="L14" s="2">
        <f t="shared" si="4"/>
        <v>1</v>
      </c>
    </row>
    <row r="15" spans="1:12" x14ac:dyDescent="0.25">
      <c r="B15" t="s">
        <v>28</v>
      </c>
      <c r="C15" s="1">
        <v>0</v>
      </c>
      <c r="D15" s="1">
        <v>448</v>
      </c>
      <c r="E15" s="1">
        <v>512766</v>
      </c>
      <c r="F15" s="1">
        <f t="shared" si="0"/>
        <v>513214</v>
      </c>
      <c r="G15" s="1">
        <f t="shared" si="6"/>
        <v>232752.74518557571</v>
      </c>
      <c r="H15" s="2">
        <f t="shared" si="1"/>
        <v>0.45351986731767979</v>
      </c>
      <c r="I15" s="1">
        <f t="shared" si="7"/>
        <v>280461.25481442426</v>
      </c>
      <c r="J15" s="2">
        <f t="shared" si="2"/>
        <v>0.54648013268232021</v>
      </c>
      <c r="K15" s="1">
        <f t="shared" si="3"/>
        <v>513214</v>
      </c>
      <c r="L15" s="2">
        <f t="shared" si="4"/>
        <v>1</v>
      </c>
    </row>
    <row r="16" spans="1:12" x14ac:dyDescent="0.25">
      <c r="A16" t="s">
        <v>7</v>
      </c>
      <c r="B16" t="s">
        <v>0</v>
      </c>
      <c r="C16" s="1">
        <v>30450</v>
      </c>
      <c r="D16" s="1">
        <f t="shared" si="5"/>
        <v>30898</v>
      </c>
      <c r="E16" s="1">
        <f>E15</f>
        <v>512766</v>
      </c>
      <c r="F16" s="1">
        <f t="shared" si="0"/>
        <v>543664</v>
      </c>
      <c r="G16" s="1">
        <f>G15+15225</f>
        <v>247977.74518557571</v>
      </c>
      <c r="H16" s="2">
        <f t="shared" si="1"/>
        <v>0.45612316648808032</v>
      </c>
      <c r="I16" s="1">
        <f>I15+15225</f>
        <v>295686.25481442426</v>
      </c>
      <c r="J16" s="2">
        <f t="shared" si="2"/>
        <v>0.54387683351191962</v>
      </c>
      <c r="K16" s="1">
        <f t="shared" si="3"/>
        <v>543664</v>
      </c>
      <c r="L16" s="2">
        <f t="shared" si="4"/>
        <v>1</v>
      </c>
    </row>
    <row r="17" spans="1:12" x14ac:dyDescent="0.25">
      <c r="B17" t="s">
        <v>28</v>
      </c>
      <c r="C17" s="1">
        <v>0</v>
      </c>
      <c r="D17" s="1">
        <v>452</v>
      </c>
      <c r="E17" s="1">
        <v>568191</v>
      </c>
      <c r="F17" s="1">
        <f t="shared" si="0"/>
        <v>568643</v>
      </c>
      <c r="G17" s="1">
        <f t="shared" si="6"/>
        <v>259371.24576128146</v>
      </c>
      <c r="H17" s="2">
        <f t="shared" si="1"/>
        <v>0.45612316648808032</v>
      </c>
      <c r="I17" s="1">
        <f t="shared" si="7"/>
        <v>309271.75423871854</v>
      </c>
      <c r="J17" s="2">
        <f t="shared" si="2"/>
        <v>0.54387683351191962</v>
      </c>
      <c r="K17" s="1">
        <f t="shared" si="3"/>
        <v>568643</v>
      </c>
      <c r="L17" s="2">
        <f t="shared" si="4"/>
        <v>1</v>
      </c>
    </row>
    <row r="18" spans="1:12" x14ac:dyDescent="0.25">
      <c r="A18" t="s">
        <v>8</v>
      </c>
      <c r="B18" t="s">
        <v>0</v>
      </c>
      <c r="C18" s="1">
        <v>20000</v>
      </c>
      <c r="D18" s="1">
        <f t="shared" si="5"/>
        <v>20452</v>
      </c>
      <c r="E18" s="1">
        <f>E17</f>
        <v>568191</v>
      </c>
      <c r="F18" s="1">
        <f t="shared" si="0"/>
        <v>588643</v>
      </c>
      <c r="G18" s="1">
        <f>G17+10000</f>
        <v>269371.24576128146</v>
      </c>
      <c r="H18" s="2">
        <f t="shared" si="1"/>
        <v>0.45761394556850493</v>
      </c>
      <c r="I18" s="1">
        <f>I17+10000</f>
        <v>319271.75423871854</v>
      </c>
      <c r="J18" s="2">
        <f t="shared" si="2"/>
        <v>0.54238605443149501</v>
      </c>
      <c r="K18" s="1">
        <f t="shared" si="3"/>
        <v>588643</v>
      </c>
      <c r="L18" s="2">
        <f t="shared" si="4"/>
        <v>1</v>
      </c>
    </row>
    <row r="19" spans="1:12" x14ac:dyDescent="0.25">
      <c r="B19" t="s">
        <v>28</v>
      </c>
      <c r="C19" s="1">
        <v>0</v>
      </c>
      <c r="D19" s="1">
        <v>10</v>
      </c>
      <c r="E19" s="1">
        <v>647255</v>
      </c>
      <c r="F19" s="1">
        <f t="shared" si="0"/>
        <v>647265</v>
      </c>
      <c r="G19" s="1">
        <f t="shared" si="6"/>
        <v>296197.49047839834</v>
      </c>
      <c r="H19" s="2">
        <f t="shared" si="1"/>
        <v>0.45761394556850493</v>
      </c>
      <c r="I19" s="1">
        <f t="shared" si="7"/>
        <v>351067.50952160161</v>
      </c>
      <c r="J19" s="2">
        <f t="shared" si="2"/>
        <v>0.54238605443149501</v>
      </c>
      <c r="K19" s="1">
        <f t="shared" si="3"/>
        <v>647265</v>
      </c>
      <c r="L19" s="2">
        <f t="shared" si="4"/>
        <v>1</v>
      </c>
    </row>
    <row r="20" spans="1:12" x14ac:dyDescent="0.25">
      <c r="A20" t="s">
        <v>9</v>
      </c>
      <c r="B20" t="s">
        <v>0</v>
      </c>
      <c r="C20" s="1">
        <v>40000</v>
      </c>
      <c r="D20" s="1">
        <f t="shared" si="5"/>
        <v>40010</v>
      </c>
      <c r="E20" s="1">
        <f>E19</f>
        <v>647255</v>
      </c>
      <c r="F20" s="1">
        <f t="shared" si="0"/>
        <v>687265</v>
      </c>
      <c r="G20" s="1">
        <f>G19+20000</f>
        <v>316197.49047839834</v>
      </c>
      <c r="H20" s="2">
        <f t="shared" si="1"/>
        <v>0.46008088652615559</v>
      </c>
      <c r="I20" s="1">
        <f>I19+20000</f>
        <v>371067.50952160161</v>
      </c>
      <c r="J20" s="2">
        <f t="shared" si="2"/>
        <v>0.53991911347384436</v>
      </c>
      <c r="K20" s="1">
        <f t="shared" si="3"/>
        <v>687265</v>
      </c>
      <c r="L20" s="2">
        <f t="shared" si="4"/>
        <v>1</v>
      </c>
    </row>
    <row r="21" spans="1:12" x14ac:dyDescent="0.25">
      <c r="B21" t="s">
        <v>28</v>
      </c>
      <c r="C21" s="1">
        <v>0</v>
      </c>
      <c r="D21" s="1">
        <v>15</v>
      </c>
      <c r="E21" s="1">
        <v>658041</v>
      </c>
      <c r="F21" s="1">
        <f t="shared" si="0"/>
        <v>658056</v>
      </c>
      <c r="G21" s="1">
        <f t="shared" si="6"/>
        <v>302758.98786385584</v>
      </c>
      <c r="H21" s="2">
        <f t="shared" si="1"/>
        <v>0.46008088652615559</v>
      </c>
      <c r="I21" s="1">
        <f t="shared" si="7"/>
        <v>355297.0121361441</v>
      </c>
      <c r="J21" s="2">
        <f t="shared" si="2"/>
        <v>0.53991911347384436</v>
      </c>
      <c r="K21" s="1">
        <f t="shared" si="3"/>
        <v>658056</v>
      </c>
      <c r="L21" s="2">
        <f t="shared" si="4"/>
        <v>1</v>
      </c>
    </row>
    <row r="22" spans="1:12" x14ac:dyDescent="0.25">
      <c r="A22" t="s">
        <v>10</v>
      </c>
      <c r="B22" t="s">
        <v>0</v>
      </c>
      <c r="C22" s="1">
        <v>30000</v>
      </c>
      <c r="D22" s="1">
        <f t="shared" si="5"/>
        <v>30015</v>
      </c>
      <c r="E22" s="1">
        <f>E21</f>
        <v>658041</v>
      </c>
      <c r="F22" s="1">
        <f t="shared" si="0"/>
        <v>688056</v>
      </c>
      <c r="G22" s="1">
        <f>G21+15000</f>
        <v>317758.98786385584</v>
      </c>
      <c r="H22" s="2">
        <f t="shared" si="1"/>
        <v>0.46182140387389375</v>
      </c>
      <c r="I22" s="1">
        <f>I21+15000</f>
        <v>370297.0121361441</v>
      </c>
      <c r="J22" s="2">
        <f t="shared" si="2"/>
        <v>0.53817859612610619</v>
      </c>
      <c r="K22" s="1">
        <f t="shared" si="3"/>
        <v>688056</v>
      </c>
      <c r="L22" s="2">
        <f t="shared" si="4"/>
        <v>1</v>
      </c>
    </row>
    <row r="23" spans="1:12" x14ac:dyDescent="0.25">
      <c r="B23" t="s">
        <v>28</v>
      </c>
      <c r="C23" s="1">
        <v>0</v>
      </c>
      <c r="D23" s="1">
        <v>14</v>
      </c>
      <c r="E23" s="1">
        <v>811255</v>
      </c>
      <c r="F23" s="1">
        <f t="shared" si="0"/>
        <v>811269</v>
      </c>
      <c r="G23" s="1">
        <f t="shared" si="6"/>
        <v>374661.3884993699</v>
      </c>
      <c r="H23" s="2">
        <f t="shared" si="1"/>
        <v>0.46182140387389375</v>
      </c>
      <c r="I23" s="1">
        <f t="shared" si="7"/>
        <v>436607.61150063004</v>
      </c>
      <c r="J23" s="2">
        <f t="shared" si="2"/>
        <v>0.53817859612610619</v>
      </c>
      <c r="K23" s="1">
        <f t="shared" si="3"/>
        <v>811269</v>
      </c>
      <c r="L23" s="2">
        <f t="shared" si="4"/>
        <v>1</v>
      </c>
    </row>
    <row r="24" spans="1:12" x14ac:dyDescent="0.25">
      <c r="A24" t="s">
        <v>11</v>
      </c>
      <c r="B24" t="s">
        <v>28</v>
      </c>
      <c r="C24" s="1">
        <v>0</v>
      </c>
      <c r="D24" s="1">
        <f t="shared" si="5"/>
        <v>14</v>
      </c>
      <c r="E24" s="1">
        <v>725223</v>
      </c>
      <c r="F24" s="1">
        <f t="shared" si="0"/>
        <v>725237</v>
      </c>
      <c r="G24" s="1">
        <f t="shared" si="6"/>
        <v>334929.96948129107</v>
      </c>
      <c r="H24" s="2">
        <f t="shared" si="1"/>
        <v>0.46182140387389375</v>
      </c>
      <c r="I24" s="1">
        <f t="shared" si="7"/>
        <v>390307.03051870887</v>
      </c>
      <c r="J24" s="2">
        <f t="shared" si="2"/>
        <v>0.53817859612610619</v>
      </c>
      <c r="K24" s="1">
        <f t="shared" si="3"/>
        <v>725237</v>
      </c>
      <c r="L24" s="2">
        <f t="shared" si="4"/>
        <v>1</v>
      </c>
    </row>
    <row r="25" spans="1:12" x14ac:dyDescent="0.25">
      <c r="A25" t="s">
        <v>12</v>
      </c>
      <c r="B25" t="s">
        <v>28</v>
      </c>
      <c r="C25" s="1">
        <v>0</v>
      </c>
      <c r="D25" s="1">
        <v>14.37</v>
      </c>
      <c r="E25" s="1">
        <v>867850</v>
      </c>
      <c r="F25" s="1">
        <f t="shared" si="0"/>
        <v>867864.37</v>
      </c>
      <c r="G25" s="1">
        <f t="shared" si="6"/>
        <v>400798.34172553237</v>
      </c>
      <c r="H25" s="2">
        <f t="shared" si="1"/>
        <v>0.46182140387389375</v>
      </c>
      <c r="I25" s="1">
        <f t="shared" si="7"/>
        <v>467066.02827446756</v>
      </c>
      <c r="J25" s="2">
        <f t="shared" si="2"/>
        <v>0.53817859612610619</v>
      </c>
      <c r="K25" s="1">
        <f t="shared" si="3"/>
        <v>867864.36999999988</v>
      </c>
      <c r="L25" s="2">
        <f t="shared" si="4"/>
        <v>1</v>
      </c>
    </row>
    <row r="26" spans="1:12" x14ac:dyDescent="0.25">
      <c r="A26" s="3">
        <v>43837</v>
      </c>
      <c r="B26" t="s">
        <v>0</v>
      </c>
      <c r="C26" s="1">
        <v>20000</v>
      </c>
      <c r="D26" s="1">
        <f t="shared" si="5"/>
        <v>20014.37</v>
      </c>
      <c r="E26" s="1">
        <f>E25</f>
        <v>867850</v>
      </c>
      <c r="F26" s="1">
        <f t="shared" si="0"/>
        <v>887864.37</v>
      </c>
      <c r="G26" s="1">
        <f>G25+10000</f>
        <v>410798.34172553237</v>
      </c>
      <c r="H26" s="2">
        <f t="shared" si="1"/>
        <v>0.46268141351987396</v>
      </c>
      <c r="I26" s="1">
        <f>I25+10000</f>
        <v>477066.02827446756</v>
      </c>
      <c r="J26" s="2">
        <f t="shared" si="2"/>
        <v>0.53731858648012598</v>
      </c>
      <c r="K26" s="1">
        <f t="shared" si="3"/>
        <v>887864.36999999988</v>
      </c>
      <c r="L26" s="2">
        <f t="shared" si="4"/>
        <v>1</v>
      </c>
    </row>
    <row r="27" spans="1:12" x14ac:dyDescent="0.25">
      <c r="A27" s="3">
        <v>44089</v>
      </c>
      <c r="B27" t="s">
        <v>30</v>
      </c>
      <c r="C27" s="1">
        <v>0</v>
      </c>
      <c r="D27" s="1">
        <f t="shared" si="5"/>
        <v>20014.37</v>
      </c>
      <c r="E27" s="1">
        <v>926415</v>
      </c>
      <c r="F27" s="1">
        <f t="shared" ref="F27" si="8">D27+E27</f>
        <v>946429.37</v>
      </c>
      <c r="G27" s="1">
        <f>F27*H26</f>
        <v>437895.27870832378</v>
      </c>
      <c r="H27" s="2">
        <f t="shared" ref="H27" si="9">G27/F27</f>
        <v>0.46268141351987396</v>
      </c>
      <c r="I27" s="1">
        <f>F27*J26</f>
        <v>508534.09129167616</v>
      </c>
      <c r="J27" s="2">
        <f t="shared" ref="J27" si="10">I27/F27</f>
        <v>0.53731858648012598</v>
      </c>
      <c r="K27" s="1">
        <f t="shared" ref="K27" si="11">G27+I27</f>
        <v>946429.36999999988</v>
      </c>
      <c r="L27" s="2">
        <f t="shared" ref="L27" si="12">H27+J27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2020-02-27T10:10:23Z</dcterms:created>
  <dcterms:modified xsi:type="dcterms:W3CDTF">2020-09-24T11:35:53Z</dcterms:modified>
</cp:coreProperties>
</file>