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0\"/>
    </mc:Choice>
  </mc:AlternateContent>
  <xr:revisionPtr revIDLastSave="0" documentId="13_ncr:1_{A224CB6A-FA08-4138-9963-0140FE2508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1" l="1"/>
  <c r="O9" i="1" l="1"/>
  <c r="L33" i="1" l="1"/>
  <c r="L25" i="1"/>
  <c r="D34" i="1" l="1"/>
  <c r="G33" i="1"/>
  <c r="G34" i="1" l="1"/>
  <c r="D35" i="1"/>
  <c r="D36" i="1" s="1"/>
  <c r="D37" i="1" s="1"/>
  <c r="E33" i="1"/>
  <c r="F33" i="1" l="1"/>
  <c r="H33" i="1" s="1"/>
  <c r="J33" i="1" s="1"/>
  <c r="G35" i="1"/>
  <c r="G36" i="1" s="1"/>
  <c r="G37" i="1" s="1"/>
  <c r="O34" i="1"/>
  <c r="C34" i="1"/>
  <c r="E34" i="1"/>
  <c r="M34" i="1" s="1"/>
  <c r="F34" i="1"/>
  <c r="N34" i="1" s="1"/>
  <c r="H34" i="1" l="1"/>
  <c r="C35" i="1" l="1"/>
  <c r="E35" i="1"/>
  <c r="D26" i="1"/>
  <c r="D27" i="1" s="1"/>
  <c r="D28" i="1" s="1"/>
  <c r="D29" i="1" s="1"/>
  <c r="G25" i="1"/>
  <c r="E25" i="1"/>
  <c r="F35" i="1" l="1"/>
  <c r="H35" i="1" s="1"/>
  <c r="F25" i="1"/>
  <c r="H25" i="1" s="1"/>
  <c r="G26" i="1"/>
  <c r="O26" i="1" s="1"/>
  <c r="C36" i="1" l="1"/>
  <c r="E36" i="1"/>
  <c r="C26" i="1"/>
  <c r="Q26" i="1"/>
  <c r="E26" i="1"/>
  <c r="F26" i="1" s="1"/>
  <c r="J25" i="1"/>
  <c r="G27" i="1"/>
  <c r="G19" i="1"/>
  <c r="D19" i="1"/>
  <c r="D20" i="1" s="1"/>
  <c r="D21" i="1" s="1"/>
  <c r="D22" i="1" s="1"/>
  <c r="E18" i="1"/>
  <c r="M26" i="1" l="1"/>
  <c r="F36" i="1"/>
  <c r="H36" i="1" s="1"/>
  <c r="E37" i="1" s="1"/>
  <c r="F37" i="1" s="1"/>
  <c r="H26" i="1"/>
  <c r="E27" i="1" s="1"/>
  <c r="F27" i="1" s="1"/>
  <c r="N26" i="1"/>
  <c r="C37" i="1"/>
  <c r="H37" i="1" s="1"/>
  <c r="G28" i="1"/>
  <c r="C27" i="1"/>
  <c r="F18" i="1"/>
  <c r="H18" i="1" s="1"/>
  <c r="Q20" i="1" s="1"/>
  <c r="G20" i="1"/>
  <c r="O20" i="1" s="1"/>
  <c r="D15" i="1"/>
  <c r="D16" i="1" s="1"/>
  <c r="E38" i="1" l="1"/>
  <c r="R34" i="1" s="1"/>
  <c r="S34" i="1" s="1"/>
  <c r="H27" i="1"/>
  <c r="C28" i="1" s="1"/>
  <c r="C19" i="1"/>
  <c r="E19" i="1" s="1"/>
  <c r="G21" i="1"/>
  <c r="E28" i="1" l="1"/>
  <c r="F19" i="1"/>
  <c r="H19" i="1" s="1"/>
  <c r="G22" i="1"/>
  <c r="F28" i="1" l="1"/>
  <c r="H28" i="1" s="1"/>
  <c r="C20" i="1"/>
  <c r="E20" i="1" s="1"/>
  <c r="J19" i="1"/>
  <c r="C29" i="1"/>
  <c r="E29" i="1"/>
  <c r="F29" i="1" s="1"/>
  <c r="L12" i="1"/>
  <c r="L5" i="1"/>
  <c r="E30" i="1" l="1"/>
  <c r="R26" i="1" s="1"/>
  <c r="S26" i="1" s="1"/>
  <c r="F20" i="1"/>
  <c r="M20" i="1"/>
  <c r="H29" i="1"/>
  <c r="G12" i="1"/>
  <c r="D13" i="1"/>
  <c r="H20" i="1" l="1"/>
  <c r="C21" i="1" s="1"/>
  <c r="E21" i="1" s="1"/>
  <c r="N20" i="1"/>
  <c r="G13" i="1"/>
  <c r="E12" i="1"/>
  <c r="F12" i="1" s="1"/>
  <c r="D6" i="1"/>
  <c r="D7" i="1" s="1"/>
  <c r="D8" i="1" s="1"/>
  <c r="D9" i="1" s="1"/>
  <c r="F21" i="1" l="1"/>
  <c r="H21" i="1" s="1"/>
  <c r="C22" i="1" s="1"/>
  <c r="E22" i="1" s="1"/>
  <c r="F22" i="1" s="1"/>
  <c r="H22" i="1" s="1"/>
  <c r="E23" i="1"/>
  <c r="R20" i="1" s="1"/>
  <c r="S20" i="1" s="1"/>
  <c r="G14" i="1"/>
  <c r="H12" i="1"/>
  <c r="G15" i="1" l="1"/>
  <c r="E13" i="1"/>
  <c r="C13" i="1"/>
  <c r="G16" i="1" l="1"/>
  <c r="O15" i="1"/>
  <c r="O39" i="1" s="1"/>
  <c r="F13" i="1"/>
  <c r="H13" i="1" s="1"/>
  <c r="E6" i="1"/>
  <c r="F6" i="1" s="1"/>
  <c r="C14" i="1" l="1"/>
  <c r="E14" i="1"/>
  <c r="C6" i="1"/>
  <c r="H6" i="1" s="1"/>
  <c r="E7" i="1" s="1"/>
  <c r="F14" i="1" l="1"/>
  <c r="H14" i="1" s="1"/>
  <c r="F7" i="1"/>
  <c r="C7" i="1"/>
  <c r="J14" i="1" l="1"/>
  <c r="Q15" i="1"/>
  <c r="E15" i="1"/>
  <c r="C15" i="1"/>
  <c r="H7" i="1"/>
  <c r="F15" i="1" l="1"/>
  <c r="N15" i="1" s="1"/>
  <c r="M15" i="1"/>
  <c r="E8" i="1"/>
  <c r="C8" i="1"/>
  <c r="H15" i="1" l="1"/>
  <c r="E16" i="1" s="1"/>
  <c r="F8" i="1"/>
  <c r="H8" i="1" s="1"/>
  <c r="J8" i="1" s="1"/>
  <c r="F16" i="1" l="1"/>
  <c r="E17" i="1"/>
  <c r="R15" i="1" s="1"/>
  <c r="S15" i="1" s="1"/>
  <c r="C16" i="1"/>
  <c r="J38" i="1"/>
  <c r="J39" i="1" s="1"/>
  <c r="C9" i="1"/>
  <c r="E9" i="1"/>
  <c r="R9" i="1" s="1"/>
  <c r="R39" i="1" l="1"/>
  <c r="H16" i="1"/>
  <c r="F9" i="1"/>
  <c r="M9" i="1"/>
  <c r="M39" i="1" s="1"/>
  <c r="M40" i="1" s="1"/>
  <c r="H9" i="1"/>
  <c r="N9" i="1" l="1"/>
  <c r="N39" i="1" s="1"/>
  <c r="N40" i="1" s="1"/>
  <c r="Q9" i="1"/>
  <c r="Q39" i="1" l="1"/>
  <c r="T39" i="1" s="1"/>
  <c r="S9" i="1"/>
</calcChain>
</file>

<file path=xl/sharedStrings.xml><?xml version="1.0" encoding="utf-8"?>
<sst xmlns="http://schemas.openxmlformats.org/spreadsheetml/2006/main" count="60" uniqueCount="48">
  <si>
    <t>Start</t>
  </si>
  <si>
    <t>Amount</t>
  </si>
  <si>
    <t>Int Rate</t>
  </si>
  <si>
    <t>Interest</t>
  </si>
  <si>
    <t>Capital  pd</t>
  </si>
  <si>
    <t>Balance</t>
  </si>
  <si>
    <t>Payment</t>
  </si>
  <si>
    <t>Loan 5</t>
  </si>
  <si>
    <t>Loan 6</t>
  </si>
  <si>
    <t>28.03.17</t>
  </si>
  <si>
    <t>28.03.18</t>
  </si>
  <si>
    <t>05.04.18</t>
  </si>
  <si>
    <t>05.04.19</t>
  </si>
  <si>
    <t>payment made 03/18</t>
  </si>
  <si>
    <t>payment made 03/19</t>
  </si>
  <si>
    <t>payment made 03/20</t>
  </si>
  <si>
    <t>Capital balance</t>
  </si>
  <si>
    <t>Years</t>
  </si>
  <si>
    <t>Remaining</t>
  </si>
  <si>
    <t xml:space="preserve">Original </t>
  </si>
  <si>
    <t>Loan</t>
  </si>
  <si>
    <t>Payment History</t>
  </si>
  <si>
    <t>Loan 7</t>
  </si>
  <si>
    <t>26.03.19</t>
  </si>
  <si>
    <t>28.03.19</t>
  </si>
  <si>
    <t>05.04.20</t>
  </si>
  <si>
    <t>05.04.21</t>
  </si>
  <si>
    <t>28.03.20</t>
  </si>
  <si>
    <t>28.03.21</t>
  </si>
  <si>
    <t>05.04.22</t>
  </si>
  <si>
    <t>Loan 8</t>
  </si>
  <si>
    <t>29.11.2019</t>
  </si>
  <si>
    <t>Loan 9</t>
  </si>
  <si>
    <t>30.03.2020</t>
  </si>
  <si>
    <t>payment made 03/21</t>
  </si>
  <si>
    <t>payment made 03/22</t>
  </si>
  <si>
    <t>in year</t>
  </si>
  <si>
    <t xml:space="preserve">Capital </t>
  </si>
  <si>
    <t>to pay</t>
  </si>
  <si>
    <t>Payment due 29.11.21</t>
  </si>
  <si>
    <t>Monthly</t>
  </si>
  <si>
    <t>Site</t>
  </si>
  <si>
    <t>Scarborough</t>
  </si>
  <si>
    <t>HO</t>
  </si>
  <si>
    <t>Sheerness</t>
  </si>
  <si>
    <t>capital</t>
  </si>
  <si>
    <t>interest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</si>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</sst>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2" borderId="0" xfId="0" applyNumberFormat="1" applyFill="1"/>
    <xf numFmtId="0" fontId="0" fillId="2" borderId="0" xfId="0" applyFill="1"/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J38" sqref="J38"/>
    </sheetView>
  </sheetViews>
  <sheetFormatPr defaultRowHeight="15" x14ac:dyDescent="0.25"/>
  <cols>
    <col min="1" max="1" width="8" customWidth="1"/>
    <col min="2" max="2" width="11.140625" customWidth="1"/>
    <col min="3" max="3" width="10.7109375" customWidth="1"/>
    <col min="4" max="4" width="7.85546875" customWidth="1"/>
    <col min="5" max="5" width="9" customWidth="1"/>
    <col min="6" max="6" width="10.7109375" customWidth="1"/>
    <col min="7" max="7" width="11.85546875" customWidth="1"/>
    <col min="8" max="8" width="10.85546875" customWidth="1"/>
    <col min="9" max="9" width="20" customWidth="1"/>
    <col min="10" max="10" width="15.140625" style="4" customWidth="1"/>
    <col min="11" max="11" width="11.85546875" style="4" customWidth="1"/>
    <col min="12" max="14" width="10.42578125" style="4" customWidth="1"/>
    <col min="15" max="15" width="10.140625" customWidth="1"/>
    <col min="16" max="16" width="11" customWidth="1"/>
    <col min="17" max="17" width="14.42578125" customWidth="1"/>
    <col min="18" max="18" width="11.42578125" customWidth="1"/>
    <col min="19" max="19" width="12.42578125" customWidth="1"/>
    <col min="20" max="20" width="14" customWidth="1"/>
  </cols>
  <sheetData>
    <row r="1" spans="1:19" ht="15" customHeigh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6</v>
      </c>
      <c r="H1" s="3" t="s">
        <v>5</v>
      </c>
      <c r="I1" s="3" t="s">
        <v>21</v>
      </c>
      <c r="J1" s="4" t="s">
        <v>16</v>
      </c>
      <c r="K1" s="7" t="s">
        <v>17</v>
      </c>
      <c r="L1" s="7" t="s">
        <v>19</v>
      </c>
      <c r="M1" s="7" t="s">
        <v>3</v>
      </c>
      <c r="N1" s="7" t="s">
        <v>37</v>
      </c>
      <c r="Q1" s="8">
        <v>44165</v>
      </c>
      <c r="R1" s="8"/>
      <c r="S1" s="8"/>
    </row>
    <row r="2" spans="1:19" ht="15" customHeight="1" x14ac:dyDescent="0.25">
      <c r="B2" s="1"/>
      <c r="J2" s="5">
        <v>44165</v>
      </c>
      <c r="K2" s="4" t="s">
        <v>18</v>
      </c>
      <c r="L2" s="4" t="s">
        <v>20</v>
      </c>
      <c r="M2" s="4" t="s">
        <v>36</v>
      </c>
      <c r="N2" s="4" t="s">
        <v>38</v>
      </c>
      <c r="O2" s="4" t="s">
        <v>6</v>
      </c>
      <c r="P2" s="4" t="s">
        <v>41</v>
      </c>
      <c r="Q2" s="4" t="s">
        <v>45</v>
      </c>
      <c r="R2" s="4" t="s">
        <v>46</v>
      </c>
      <c r="S2" s="4" t="s">
        <v>47</v>
      </c>
    </row>
    <row r="3" spans="1:19" x14ac:dyDescent="0.25">
      <c r="C3" s="2"/>
    </row>
    <row r="5" spans="1:19" x14ac:dyDescent="0.25">
      <c r="A5" t="s">
        <v>7</v>
      </c>
      <c r="B5" t="s">
        <v>9</v>
      </c>
      <c r="C5">
        <v>395000</v>
      </c>
      <c r="D5">
        <v>1.4999999999999999E-2</v>
      </c>
      <c r="E5">
        <v>5925</v>
      </c>
      <c r="F5" s="2">
        <v>76665.289999999994</v>
      </c>
      <c r="G5">
        <v>82590.289999999994</v>
      </c>
      <c r="H5">
        <v>318334.71000000002</v>
      </c>
      <c r="I5" t="s">
        <v>13</v>
      </c>
      <c r="J5" s="6"/>
      <c r="L5" s="4">
        <f>C5</f>
        <v>395000</v>
      </c>
    </row>
    <row r="6" spans="1:19" x14ac:dyDescent="0.25">
      <c r="B6" t="s">
        <v>10</v>
      </c>
      <c r="C6">
        <f>H5</f>
        <v>318334.71000000002</v>
      </c>
      <c r="D6">
        <f>D5</f>
        <v>1.4999999999999999E-2</v>
      </c>
      <c r="E6" s="2">
        <f t="shared" ref="E6:E9" si="0">H5*D6</f>
        <v>4775.0206500000004</v>
      </c>
      <c r="F6" s="2">
        <f>G6-E6</f>
        <v>77815.269349999988</v>
      </c>
      <c r="G6">
        <v>82590.289999999994</v>
      </c>
      <c r="H6" s="2">
        <f t="shared" ref="H6:H9" si="1">C6-F6</f>
        <v>240519.44065000003</v>
      </c>
      <c r="I6" t="s">
        <v>14</v>
      </c>
      <c r="J6" s="6"/>
    </row>
    <row r="7" spans="1:19" x14ac:dyDescent="0.25">
      <c r="B7" t="s">
        <v>24</v>
      </c>
      <c r="C7" s="2">
        <f t="shared" ref="C7:C9" si="2">H6</f>
        <v>240519.44065000003</v>
      </c>
      <c r="D7">
        <f>D6</f>
        <v>1.4999999999999999E-2</v>
      </c>
      <c r="E7" s="2">
        <f t="shared" si="0"/>
        <v>3607.7916097500006</v>
      </c>
      <c r="F7" s="2">
        <f t="shared" ref="F7:F9" si="3">G7-E7</f>
        <v>78982.498390249995</v>
      </c>
      <c r="G7">
        <v>82590.289999999994</v>
      </c>
      <c r="H7" s="2">
        <f t="shared" si="1"/>
        <v>161536.94225975004</v>
      </c>
      <c r="I7" t="s">
        <v>15</v>
      </c>
      <c r="J7" s="6"/>
    </row>
    <row r="8" spans="1:19" x14ac:dyDescent="0.25">
      <c r="B8" t="s">
        <v>27</v>
      </c>
      <c r="C8" s="2">
        <f t="shared" si="2"/>
        <v>161536.94225975004</v>
      </c>
      <c r="D8">
        <f>D7</f>
        <v>1.4999999999999999E-2</v>
      </c>
      <c r="E8" s="2">
        <f t="shared" si="0"/>
        <v>2423.0541338962503</v>
      </c>
      <c r="F8" s="2">
        <f t="shared" si="3"/>
        <v>80167.235866103743</v>
      </c>
      <c r="G8">
        <v>82590.289999999994</v>
      </c>
      <c r="H8" s="9">
        <f t="shared" si="1"/>
        <v>81369.706393646295</v>
      </c>
      <c r="I8" t="s">
        <v>34</v>
      </c>
      <c r="J8" s="6">
        <f>H8</f>
        <v>81369.706393646295</v>
      </c>
      <c r="K8" s="4">
        <v>1</v>
      </c>
    </row>
    <row r="9" spans="1:19" x14ac:dyDescent="0.25">
      <c r="B9" t="s">
        <v>28</v>
      </c>
      <c r="C9" s="2">
        <f t="shared" si="2"/>
        <v>81369.706393646295</v>
      </c>
      <c r="D9">
        <f>D8</f>
        <v>1.4999999999999999E-2</v>
      </c>
      <c r="E9" s="2">
        <f t="shared" si="0"/>
        <v>1220.5455959046944</v>
      </c>
      <c r="F9" s="2">
        <f t="shared" si="3"/>
        <v>81369.704404095304</v>
      </c>
      <c r="G9">
        <v>82590.25</v>
      </c>
      <c r="H9" s="2">
        <f t="shared" si="1"/>
        <v>1.9895509904017672E-3</v>
      </c>
      <c r="I9" t="s">
        <v>35</v>
      </c>
      <c r="J9" s="6"/>
      <c r="K9" s="4">
        <v>0</v>
      </c>
      <c r="M9" s="6">
        <f>E9</f>
        <v>1220.5455959046944</v>
      </c>
      <c r="N9" s="6">
        <f>F9</f>
        <v>81369.704404095304</v>
      </c>
      <c r="O9" s="6">
        <f>G9</f>
        <v>82590.25</v>
      </c>
      <c r="P9" t="s">
        <v>42</v>
      </c>
      <c r="Q9" s="2">
        <f>F9</f>
        <v>81369.704404095304</v>
      </c>
      <c r="R9" s="2">
        <f>E9</f>
        <v>1220.5455959046944</v>
      </c>
      <c r="S9" s="2">
        <f>SUM(Q9:R9)</f>
        <v>82590.25</v>
      </c>
    </row>
    <row r="10" spans="1:19" x14ac:dyDescent="0.25">
      <c r="E10" s="2"/>
    </row>
    <row r="11" spans="1:19" x14ac:dyDescent="0.25">
      <c r="G11">
        <v>57585.16</v>
      </c>
      <c r="H11">
        <v>260000</v>
      </c>
    </row>
    <row r="12" spans="1:19" x14ac:dyDescent="0.25">
      <c r="A12" t="s">
        <v>8</v>
      </c>
      <c r="B12" t="s">
        <v>11</v>
      </c>
      <c r="C12">
        <v>260000</v>
      </c>
      <c r="D12">
        <v>3.5000000000000003E-2</v>
      </c>
      <c r="E12">
        <f>H11*D12</f>
        <v>9100</v>
      </c>
      <c r="F12">
        <f>G12-E12</f>
        <v>48485.16</v>
      </c>
      <c r="G12">
        <f t="shared" ref="G12:G15" si="4">G11</f>
        <v>57585.16</v>
      </c>
      <c r="H12">
        <f>C12-F12</f>
        <v>211514.84</v>
      </c>
      <c r="I12" t="s">
        <v>14</v>
      </c>
      <c r="J12" s="6"/>
      <c r="L12" s="4">
        <f>C12</f>
        <v>260000</v>
      </c>
    </row>
    <row r="13" spans="1:19" x14ac:dyDescent="0.25">
      <c r="B13" t="s">
        <v>12</v>
      </c>
      <c r="C13">
        <f>H12</f>
        <v>211514.84</v>
      </c>
      <c r="D13">
        <f>D12</f>
        <v>3.5000000000000003E-2</v>
      </c>
      <c r="E13" s="2">
        <f t="shared" ref="E13:E16" si="5">H12*D13</f>
        <v>7403.0194000000001</v>
      </c>
      <c r="F13" s="2">
        <f t="shared" ref="F13:F16" si="6">G13-E13</f>
        <v>50182.140600000006</v>
      </c>
      <c r="G13">
        <f t="shared" si="4"/>
        <v>57585.16</v>
      </c>
      <c r="H13" s="2">
        <f t="shared" ref="H13:H16" si="7">C13-F13</f>
        <v>161332.69939999998</v>
      </c>
      <c r="I13" t="s">
        <v>15</v>
      </c>
      <c r="J13" s="6"/>
    </row>
    <row r="14" spans="1:19" x14ac:dyDescent="0.25">
      <c r="B14" t="s">
        <v>25</v>
      </c>
      <c r="C14" s="2">
        <f>H13</f>
        <v>161332.69939999998</v>
      </c>
      <c r="D14">
        <v>3.5000000000000003E-2</v>
      </c>
      <c r="E14" s="2">
        <f t="shared" si="5"/>
        <v>5646.6444789999996</v>
      </c>
      <c r="F14" s="2">
        <f t="shared" si="6"/>
        <v>51938.515521000001</v>
      </c>
      <c r="G14">
        <f t="shared" si="4"/>
        <v>57585.16</v>
      </c>
      <c r="H14" s="9">
        <f t="shared" si="7"/>
        <v>109394.18387899999</v>
      </c>
      <c r="I14" t="s">
        <v>34</v>
      </c>
      <c r="J14" s="6">
        <f>H14</f>
        <v>109394.18387899999</v>
      </c>
      <c r="K14" s="4">
        <v>2</v>
      </c>
    </row>
    <row r="15" spans="1:19" x14ac:dyDescent="0.25">
      <c r="B15" t="s">
        <v>26</v>
      </c>
      <c r="C15" s="2">
        <f>H14</f>
        <v>109394.18387899999</v>
      </c>
      <c r="D15">
        <f>D14</f>
        <v>3.5000000000000003E-2</v>
      </c>
      <c r="E15" s="2">
        <f t="shared" si="5"/>
        <v>3828.7964357649998</v>
      </c>
      <c r="F15" s="2">
        <f t="shared" si="6"/>
        <v>53756.363564235005</v>
      </c>
      <c r="G15">
        <f t="shared" si="4"/>
        <v>57585.16</v>
      </c>
      <c r="H15" s="2">
        <f t="shared" si="7"/>
        <v>55637.820314764984</v>
      </c>
      <c r="I15" t="s">
        <v>35</v>
      </c>
      <c r="J15" s="6"/>
      <c r="K15" s="4">
        <v>1</v>
      </c>
      <c r="M15" s="6">
        <f>E15</f>
        <v>3828.7964357649998</v>
      </c>
      <c r="N15" s="6">
        <f>F15</f>
        <v>53756.363564235005</v>
      </c>
      <c r="O15" s="6">
        <f>G15</f>
        <v>57585.16</v>
      </c>
      <c r="P15" t="s">
        <v>43</v>
      </c>
      <c r="Q15" s="2">
        <f>H14</f>
        <v>109394.18387899999</v>
      </c>
      <c r="R15" s="2">
        <f>E17</f>
        <v>5776.1201467817746</v>
      </c>
      <c r="S15" s="2">
        <f>SUM(Q15:R15)</f>
        <v>115170.30402578176</v>
      </c>
    </row>
    <row r="16" spans="1:19" x14ac:dyDescent="0.25">
      <c r="B16" t="s">
        <v>29</v>
      </c>
      <c r="C16" s="2">
        <f>H15</f>
        <v>55637.820314764984</v>
      </c>
      <c r="D16">
        <f>D15</f>
        <v>3.5000000000000003E-2</v>
      </c>
      <c r="E16" s="2">
        <f t="shared" si="5"/>
        <v>1947.3237110167747</v>
      </c>
      <c r="F16" s="2">
        <f t="shared" si="6"/>
        <v>55637.816288983231</v>
      </c>
      <c r="G16">
        <f>G15-0.02</f>
        <v>57585.140000000007</v>
      </c>
      <c r="H16" s="2">
        <f t="shared" si="7"/>
        <v>4.0257817527162842E-3</v>
      </c>
      <c r="J16" s="6"/>
    </row>
    <row r="17" spans="1:19" x14ac:dyDescent="0.25">
      <c r="C17" s="2"/>
      <c r="E17" s="2">
        <f>SUM(E15:E16)</f>
        <v>5776.1201467817746</v>
      </c>
      <c r="F17" s="2"/>
    </row>
    <row r="18" spans="1:19" x14ac:dyDescent="0.25">
      <c r="A18" t="s">
        <v>22</v>
      </c>
      <c r="B18" t="s">
        <v>23</v>
      </c>
      <c r="C18">
        <v>342000</v>
      </c>
      <c r="D18">
        <v>1.4999999999999999E-2</v>
      </c>
      <c r="E18">
        <f>C18*D18</f>
        <v>5130</v>
      </c>
      <c r="F18">
        <f>G18-E18</f>
        <v>66378.539999999994</v>
      </c>
      <c r="G18">
        <v>71508.539999999994</v>
      </c>
      <c r="H18" s="2">
        <f>C18-F18</f>
        <v>275621.46000000002</v>
      </c>
      <c r="I18" t="s">
        <v>15</v>
      </c>
      <c r="J18" s="6"/>
      <c r="L18" s="4">
        <v>342000</v>
      </c>
    </row>
    <row r="19" spans="1:19" x14ac:dyDescent="0.25">
      <c r="C19" s="2">
        <f>H18</f>
        <v>275621.46000000002</v>
      </c>
      <c r="D19">
        <f>D18</f>
        <v>1.4999999999999999E-2</v>
      </c>
      <c r="E19" s="2">
        <f>C19*D19</f>
        <v>4134.3218999999999</v>
      </c>
      <c r="F19" s="2">
        <f>G19-E19</f>
        <v>67374.218099999998</v>
      </c>
      <c r="G19">
        <f>G18</f>
        <v>71508.539999999994</v>
      </c>
      <c r="H19" s="9">
        <f>C19-F19</f>
        <v>208247.24190000002</v>
      </c>
      <c r="I19" t="s">
        <v>34</v>
      </c>
      <c r="J19" s="6">
        <f>H19</f>
        <v>208247.24190000002</v>
      </c>
      <c r="K19" s="4">
        <v>3</v>
      </c>
    </row>
    <row r="20" spans="1:19" x14ac:dyDescent="0.25">
      <c r="C20" s="2">
        <f t="shared" ref="C20:C22" si="8">H19</f>
        <v>208247.24190000002</v>
      </c>
      <c r="D20">
        <f t="shared" ref="D20:D22" si="9">D19</f>
        <v>1.4999999999999999E-2</v>
      </c>
      <c r="E20" s="2">
        <f t="shared" ref="E20:E22" si="10">C20*D20</f>
        <v>3123.7086285</v>
      </c>
      <c r="F20" s="2">
        <f t="shared" ref="F20:F22" si="11">G20-E20</f>
        <v>68384.831371499997</v>
      </c>
      <c r="G20">
        <f t="shared" ref="G20:G21" si="12">G19</f>
        <v>71508.539999999994</v>
      </c>
      <c r="H20" s="2">
        <f t="shared" ref="H20:H22" si="13">C20-F20</f>
        <v>139862.41052850004</v>
      </c>
      <c r="I20" t="s">
        <v>35</v>
      </c>
      <c r="K20" s="4">
        <v>2</v>
      </c>
      <c r="M20" s="6">
        <f>E20</f>
        <v>3123.7086285</v>
      </c>
      <c r="N20" s="6">
        <f>F20</f>
        <v>68384.831371499997</v>
      </c>
      <c r="O20" s="6">
        <f>G20</f>
        <v>71508.539999999994</v>
      </c>
      <c r="P20" t="s">
        <v>44</v>
      </c>
      <c r="Q20" s="2">
        <f>H18</f>
        <v>275621.46000000002</v>
      </c>
      <c r="R20" s="2">
        <f>E23</f>
        <v>10412.743786723913</v>
      </c>
      <c r="S20" s="2">
        <f>SUM(Q20:R20)</f>
        <v>286034.20378672396</v>
      </c>
    </row>
    <row r="21" spans="1:19" x14ac:dyDescent="0.25">
      <c r="C21" s="2">
        <f t="shared" si="8"/>
        <v>139862.41052850004</v>
      </c>
      <c r="D21">
        <f t="shared" si="9"/>
        <v>1.4999999999999999E-2</v>
      </c>
      <c r="E21" s="2">
        <f t="shared" si="10"/>
        <v>2097.9361579275005</v>
      </c>
      <c r="F21" s="2">
        <f t="shared" si="11"/>
        <v>69410.603842072494</v>
      </c>
      <c r="G21">
        <f t="shared" si="12"/>
        <v>71508.539999999994</v>
      </c>
      <c r="H21" s="2">
        <f t="shared" si="13"/>
        <v>70451.806686427546</v>
      </c>
    </row>
    <row r="22" spans="1:19" x14ac:dyDescent="0.25">
      <c r="C22" s="2">
        <f t="shared" si="8"/>
        <v>70451.806686427546</v>
      </c>
      <c r="D22">
        <f t="shared" si="9"/>
        <v>1.4999999999999999E-2</v>
      </c>
      <c r="E22" s="2">
        <f t="shared" si="10"/>
        <v>1056.7771002964132</v>
      </c>
      <c r="F22" s="2">
        <f t="shared" si="11"/>
        <v>70451.802899703573</v>
      </c>
      <c r="G22">
        <f>G21+0.04</f>
        <v>71508.579999999987</v>
      </c>
      <c r="H22" s="2">
        <f t="shared" si="13"/>
        <v>3.7867239734623581E-3</v>
      </c>
    </row>
    <row r="23" spans="1:19" x14ac:dyDescent="0.25">
      <c r="E23" s="2">
        <f>SUM(E19:E22)</f>
        <v>10412.743786723913</v>
      </c>
      <c r="J23"/>
    </row>
    <row r="24" spans="1:19" x14ac:dyDescent="0.25">
      <c r="G24" s="2">
        <v>196931.03</v>
      </c>
      <c r="H24">
        <v>935000</v>
      </c>
      <c r="J24" s="6"/>
    </row>
    <row r="25" spans="1:19" x14ac:dyDescent="0.25">
      <c r="A25" t="s">
        <v>30</v>
      </c>
      <c r="B25" t="s">
        <v>31</v>
      </c>
      <c r="C25">
        <v>935000</v>
      </c>
      <c r="D25">
        <v>1.7500000000000002E-2</v>
      </c>
      <c r="E25" s="2">
        <f>H24*D25</f>
        <v>16362.500000000002</v>
      </c>
      <c r="F25">
        <f>G25-E25</f>
        <v>180568.53</v>
      </c>
      <c r="G25">
        <f t="shared" ref="G25:G28" si="14">G24</f>
        <v>196931.03</v>
      </c>
      <c r="H25" s="10">
        <f>C25-F25</f>
        <v>754431.47</v>
      </c>
      <c r="J25" s="6">
        <f>H25</f>
        <v>754431.47</v>
      </c>
      <c r="K25" s="4">
        <v>4</v>
      </c>
      <c r="L25" s="4">
        <f>C25</f>
        <v>935000</v>
      </c>
      <c r="O25" s="4"/>
    </row>
    <row r="26" spans="1:19" x14ac:dyDescent="0.25">
      <c r="C26">
        <f>H25</f>
        <v>754431.47</v>
      </c>
      <c r="D26">
        <f>D25</f>
        <v>1.7500000000000002E-2</v>
      </c>
      <c r="E26">
        <f>H25*D26</f>
        <v>13202.550725000001</v>
      </c>
      <c r="F26" s="2">
        <f>G26-E26</f>
        <v>183728.47927499999</v>
      </c>
      <c r="G26" s="2">
        <f t="shared" si="14"/>
        <v>196931.03</v>
      </c>
      <c r="H26" s="2">
        <f>C26-F26</f>
        <v>570702.99072499992</v>
      </c>
      <c r="I26" t="s">
        <v>39</v>
      </c>
      <c r="K26" s="4">
        <v>3</v>
      </c>
      <c r="M26" s="6">
        <f>E26</f>
        <v>13202.550725000001</v>
      </c>
      <c r="N26" s="6">
        <f>F26</f>
        <v>183728.47927499999</v>
      </c>
      <c r="O26" s="6">
        <f>G26</f>
        <v>196931.03</v>
      </c>
      <c r="P26" t="s">
        <v>43</v>
      </c>
      <c r="Q26">
        <f>H25</f>
        <v>754431.47</v>
      </c>
      <c r="R26" s="2">
        <f>E30</f>
        <v>49655.160519194513</v>
      </c>
      <c r="S26">
        <f>SUM(Q26:R26)</f>
        <v>804086.63051919453</v>
      </c>
    </row>
    <row r="27" spans="1:19" x14ac:dyDescent="0.25">
      <c r="C27" s="2">
        <f t="shared" ref="C27:C29" si="15">H26</f>
        <v>570702.99072499992</v>
      </c>
      <c r="D27">
        <f t="shared" ref="D27:D29" si="16">D26</f>
        <v>1.7500000000000002E-2</v>
      </c>
      <c r="E27" s="2">
        <f t="shared" ref="E27:E29" si="17">H26*D27</f>
        <v>9987.3023376874989</v>
      </c>
      <c r="F27" s="2">
        <f t="shared" ref="F27:F29" si="18">G27-E27</f>
        <v>186943.72766231251</v>
      </c>
      <c r="G27" s="2">
        <f t="shared" si="14"/>
        <v>196931.03</v>
      </c>
      <c r="H27" s="2">
        <f t="shared" ref="H27:H29" si="19">C27-F27</f>
        <v>383759.26306268742</v>
      </c>
    </row>
    <row r="28" spans="1:19" x14ac:dyDescent="0.25">
      <c r="C28" s="2">
        <f t="shared" si="15"/>
        <v>383759.26306268742</v>
      </c>
      <c r="D28">
        <f t="shared" si="16"/>
        <v>1.7500000000000002E-2</v>
      </c>
      <c r="E28" s="2">
        <f t="shared" si="17"/>
        <v>6715.7871035970302</v>
      </c>
      <c r="F28" s="2">
        <f t="shared" si="18"/>
        <v>190215.24289640298</v>
      </c>
      <c r="G28" s="2">
        <f t="shared" si="14"/>
        <v>196931.03</v>
      </c>
      <c r="H28" s="2">
        <f t="shared" si="19"/>
        <v>193544.02016628443</v>
      </c>
    </row>
    <row r="29" spans="1:19" x14ac:dyDescent="0.25">
      <c r="C29">
        <f t="shared" si="15"/>
        <v>193544.02016628443</v>
      </c>
      <c r="D29">
        <f t="shared" si="16"/>
        <v>1.7500000000000002E-2</v>
      </c>
      <c r="E29">
        <f t="shared" si="17"/>
        <v>3387.0203529099781</v>
      </c>
      <c r="F29" s="2">
        <f t="shared" si="18"/>
        <v>193544.01964709003</v>
      </c>
      <c r="G29" s="2">
        <v>196931.04</v>
      </c>
      <c r="H29" s="2">
        <f t="shared" si="19"/>
        <v>5.1919440738856792E-4</v>
      </c>
    </row>
    <row r="30" spans="1:19" x14ac:dyDescent="0.25">
      <c r="E30" s="2">
        <f>SUM(E25:E29)</f>
        <v>49655.160519194513</v>
      </c>
    </row>
    <row r="32" spans="1:19" x14ac:dyDescent="0.25">
      <c r="G32" s="2">
        <v>94090.2</v>
      </c>
      <c r="H32" s="2">
        <v>450000</v>
      </c>
      <c r="J32" s="6"/>
    </row>
    <row r="33" spans="1:20" x14ac:dyDescent="0.25">
      <c r="A33" t="s">
        <v>32</v>
      </c>
      <c r="B33" t="s">
        <v>33</v>
      </c>
      <c r="C33">
        <v>450000</v>
      </c>
      <c r="D33">
        <v>1.4999999999999999E-2</v>
      </c>
      <c r="E33" s="2">
        <f>H32*D33</f>
        <v>6750</v>
      </c>
      <c r="F33" s="2">
        <f>G33-E33</f>
        <v>87340.2</v>
      </c>
      <c r="G33" s="2">
        <f t="shared" ref="G33:G36" si="20">G32</f>
        <v>94090.2</v>
      </c>
      <c r="H33" s="9">
        <f>C33-F33</f>
        <v>362659.8</v>
      </c>
      <c r="J33" s="6">
        <f>H33</f>
        <v>362659.8</v>
      </c>
      <c r="K33" s="4">
        <v>4</v>
      </c>
      <c r="L33" s="4">
        <f>C33</f>
        <v>450000</v>
      </c>
    </row>
    <row r="34" spans="1:20" x14ac:dyDescent="0.25">
      <c r="C34">
        <f>H33</f>
        <v>362659.8</v>
      </c>
      <c r="D34">
        <f>D33</f>
        <v>1.4999999999999999E-2</v>
      </c>
      <c r="E34" s="2">
        <f>H33*D34</f>
        <v>5439.8969999999999</v>
      </c>
      <c r="F34" s="2">
        <f>G34-E34</f>
        <v>88650.303</v>
      </c>
      <c r="G34" s="2">
        <f t="shared" si="20"/>
        <v>94090.2</v>
      </c>
      <c r="H34" s="2">
        <f>C34-F34</f>
        <v>274009.49699999997</v>
      </c>
      <c r="I34" t="s">
        <v>35</v>
      </c>
      <c r="K34" s="4">
        <v>3</v>
      </c>
      <c r="M34" s="6">
        <f>E34</f>
        <v>5439.8969999999999</v>
      </c>
      <c r="N34" s="6">
        <f>F34</f>
        <v>88650.303</v>
      </c>
      <c r="O34" s="6">
        <f>G34</f>
        <v>94090.2</v>
      </c>
      <c r="P34" t="s">
        <v>43</v>
      </c>
      <c r="Q34" s="2">
        <f>H32</f>
        <v>450000</v>
      </c>
      <c r="R34" s="2">
        <f>E38</f>
        <v>20450.976262527376</v>
      </c>
      <c r="S34" s="2">
        <f>SUM(Q34:R34)</f>
        <v>470450.9762625274</v>
      </c>
    </row>
    <row r="35" spans="1:20" x14ac:dyDescent="0.25">
      <c r="C35" s="2">
        <f t="shared" ref="C35:C37" si="21">H34</f>
        <v>274009.49699999997</v>
      </c>
      <c r="D35">
        <f t="shared" ref="D35:D37" si="22">D34</f>
        <v>1.4999999999999999E-2</v>
      </c>
      <c r="E35" s="2">
        <f t="shared" ref="E35:E37" si="23">H34*D35</f>
        <v>4110.1424549999992</v>
      </c>
      <c r="F35" s="2">
        <f t="shared" ref="F35:F37" si="24">G35-E35</f>
        <v>89980.057545000003</v>
      </c>
      <c r="G35" s="2">
        <f t="shared" si="20"/>
        <v>94090.2</v>
      </c>
      <c r="H35" s="2">
        <f t="shared" ref="H35:H37" si="25">C35-F35</f>
        <v>184029.43945499999</v>
      </c>
    </row>
    <row r="36" spans="1:20" x14ac:dyDescent="0.25">
      <c r="C36" s="2">
        <f t="shared" si="21"/>
        <v>184029.43945499999</v>
      </c>
      <c r="D36">
        <f t="shared" si="22"/>
        <v>1.4999999999999999E-2</v>
      </c>
      <c r="E36" s="2">
        <f t="shared" si="23"/>
        <v>2760.4415918249997</v>
      </c>
      <c r="F36" s="2">
        <f t="shared" si="24"/>
        <v>91329.758408174996</v>
      </c>
      <c r="G36" s="2">
        <f t="shared" si="20"/>
        <v>94090.2</v>
      </c>
      <c r="H36" s="2">
        <f t="shared" si="25"/>
        <v>92699.68104682499</v>
      </c>
    </row>
    <row r="37" spans="1:20" x14ac:dyDescent="0.25">
      <c r="C37" s="2">
        <f t="shared" si="21"/>
        <v>92699.68104682499</v>
      </c>
      <c r="D37">
        <f t="shared" si="22"/>
        <v>1.4999999999999999E-2</v>
      </c>
      <c r="E37" s="2">
        <f t="shared" si="23"/>
        <v>1390.4952157023747</v>
      </c>
      <c r="F37" s="2">
        <f t="shared" si="24"/>
        <v>92699.684784297613</v>
      </c>
      <c r="G37" s="2">
        <f>G36-0.02</f>
        <v>94090.18</v>
      </c>
      <c r="H37" s="2">
        <f t="shared" si="25"/>
        <v>-3.7374726234702393E-3</v>
      </c>
    </row>
    <row r="38" spans="1:20" x14ac:dyDescent="0.25">
      <c r="E38" s="2">
        <f>SUM(E33:E37)</f>
        <v>20450.976262527376</v>
      </c>
      <c r="J38" s="11">
        <f>SUM(J4:J37)</f>
        <v>1516102.4021726463</v>
      </c>
    </row>
    <row r="39" spans="1:20" x14ac:dyDescent="0.25">
      <c r="J39" s="6">
        <f>SUM(J38:J38)</f>
        <v>1516102.4021726463</v>
      </c>
      <c r="M39" s="6">
        <f>SUM(M9:M38)</f>
        <v>26815.498385169696</v>
      </c>
      <c r="N39" s="6">
        <f>SUM(N9:N38)</f>
        <v>475889.68161483033</v>
      </c>
      <c r="O39" s="2">
        <f>SUM(O9:O38)</f>
        <v>502705.18</v>
      </c>
      <c r="Q39" s="2">
        <f>SUM(Q9:Q38)</f>
        <v>1670816.8182830953</v>
      </c>
      <c r="R39" s="2">
        <f>SUM(R9:R38)</f>
        <v>87515.546311132261</v>
      </c>
      <c r="T39" s="2">
        <f>SUM(Q39:S39)</f>
        <v>1758332.3645942276</v>
      </c>
    </row>
    <row r="40" spans="1:20" x14ac:dyDescent="0.25">
      <c r="L40" s="4" t="s">
        <v>40</v>
      </c>
      <c r="M40" s="6">
        <f>M39/12</f>
        <v>2234.6248654308079</v>
      </c>
      <c r="N40" s="6">
        <f>N39/12</f>
        <v>39657.473467902528</v>
      </c>
    </row>
    <row r="47" spans="1:20" x14ac:dyDescent="0.25">
      <c r="J47"/>
      <c r="K47"/>
    </row>
  </sheetData>
  <mergeCells count="1">
    <mergeCell ref="Q1:S1"/>
  </mergeCells>
  <phoneticPr fontId="1" type="noConversion"/>
  <printOptions gridLines="1"/>
  <pageMargins left="0.11811023622047245" right="0.11811023622047245" top="0.35433070866141736" bottom="0.1574803149606299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Judson</dc:creator>
  <cp:lastModifiedBy>Peter Judson</cp:lastModifiedBy>
  <cp:lastPrinted>2021-02-16T14:46:03Z</cp:lastPrinted>
  <dcterms:created xsi:type="dcterms:W3CDTF">2016-04-29T14:04:04Z</dcterms:created>
  <dcterms:modified xsi:type="dcterms:W3CDTF">2021-10-07T15:51:11Z</dcterms:modified>
</cp:coreProperties>
</file>