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110" windowWidth="15420" windowHeight="4170"/>
  </bookViews>
  <sheets>
    <sheet name="Mortgage" sheetId="1" r:id="rId1"/>
    <sheet name="Ren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2"/>
  <c r="D5"/>
  <c r="E5" s="1"/>
  <c r="F5"/>
  <c r="G5"/>
  <c r="H5" s="1"/>
  <c r="I5"/>
  <c r="J5" s="1"/>
  <c r="K5" s="1"/>
  <c r="D6"/>
  <c r="E6" s="1"/>
  <c r="F6"/>
  <c r="G6" s="1"/>
  <c r="H6" s="1"/>
  <c r="I6"/>
  <c r="J6" s="1"/>
  <c r="K6" s="1"/>
  <c r="D7"/>
  <c r="E7" s="1"/>
  <c r="F7"/>
  <c r="G7" s="1"/>
  <c r="H7" s="1"/>
  <c r="I7"/>
  <c r="J7" s="1"/>
  <c r="D8"/>
  <c r="E8" s="1"/>
  <c r="F8"/>
  <c r="G8" s="1"/>
  <c r="I8"/>
  <c r="J8" s="1"/>
  <c r="D4"/>
  <c r="C9" i="1"/>
  <c r="D9" i="2"/>
  <c r="E9" s="1"/>
  <c r="F9"/>
  <c r="G9" s="1"/>
  <c r="H9" s="1"/>
  <c r="I9"/>
  <c r="J9" s="1"/>
  <c r="K9" s="1"/>
  <c r="D11"/>
  <c r="E11" s="1"/>
  <c r="F11"/>
  <c r="G11" s="1"/>
  <c r="H11" s="1"/>
  <c r="I11"/>
  <c r="J11" s="1"/>
  <c r="K11" s="1"/>
  <c r="D12"/>
  <c r="E12" s="1"/>
  <c r="F12"/>
  <c r="G12" s="1"/>
  <c r="H12" s="1"/>
  <c r="I12"/>
  <c r="J12" s="1"/>
  <c r="K12" s="1"/>
  <c r="D13"/>
  <c r="E13" s="1"/>
  <c r="F13"/>
  <c r="G13" s="1"/>
  <c r="H13" s="1"/>
  <c r="I13"/>
  <c r="J13" s="1"/>
  <c r="K13" s="1"/>
  <c r="J2"/>
  <c r="G2"/>
  <c r="E4"/>
  <c r="L12"/>
  <c r="M12"/>
  <c r="L13"/>
  <c r="M13"/>
  <c r="O13" s="1"/>
  <c r="D6" i="1"/>
  <c r="H6" s="1"/>
  <c r="H9"/>
  <c r="L6" i="2"/>
  <c r="L7"/>
  <c r="L9"/>
  <c r="L11"/>
  <c r="L5"/>
  <c r="L4"/>
  <c r="D4" i="1"/>
  <c r="D5"/>
  <c r="H5" s="1"/>
  <c r="L5" s="1"/>
  <c r="M6" i="2"/>
  <c r="O6" s="1"/>
  <c r="M7"/>
  <c r="N7" s="1"/>
  <c r="M9"/>
  <c r="N9" s="1"/>
  <c r="M11"/>
  <c r="O11" s="1"/>
  <c r="G6" i="1"/>
  <c r="K6" s="1"/>
  <c r="G9"/>
  <c r="K9" s="1"/>
  <c r="N6" i="2"/>
  <c r="N12"/>
  <c r="P12" s="1"/>
  <c r="O12"/>
  <c r="Q12" s="1"/>
  <c r="M5"/>
  <c r="N5" s="1"/>
  <c r="M4"/>
  <c r="O4" s="1"/>
  <c r="I4"/>
  <c r="J4" s="1"/>
  <c r="F4"/>
  <c r="G4" s="1"/>
  <c r="J3" i="1"/>
  <c r="F3"/>
  <c r="G5"/>
  <c r="K5" s="1"/>
  <c r="H4"/>
  <c r="G4"/>
  <c r="K4" s="1"/>
  <c r="J10" i="2" l="1"/>
  <c r="E10"/>
  <c r="H8"/>
  <c r="H10" s="1"/>
  <c r="G10"/>
  <c r="F10"/>
  <c r="D10"/>
  <c r="K7"/>
  <c r="I10"/>
  <c r="I4" i="1"/>
  <c r="O9" i="2"/>
  <c r="Q9" s="1"/>
  <c r="L9" i="1"/>
  <c r="N11" i="2"/>
  <c r="H4"/>
  <c r="K4"/>
  <c r="O7"/>
  <c r="Q7" s="1"/>
  <c r="N13"/>
  <c r="P13" s="1"/>
  <c r="Q13"/>
  <c r="I6" i="1"/>
  <c r="L6"/>
  <c r="Q11" i="2"/>
  <c r="Q6"/>
  <c r="P5"/>
  <c r="P11"/>
  <c r="P9"/>
  <c r="P7"/>
  <c r="P6"/>
  <c r="M9" i="1"/>
  <c r="O5" i="2"/>
  <c r="Q5" s="1"/>
  <c r="M6" i="1"/>
  <c r="L4"/>
  <c r="M4" s="1"/>
  <c r="I9"/>
  <c r="M5"/>
  <c r="I5"/>
  <c r="N4" i="2"/>
  <c r="P4" s="1"/>
  <c r="Q4"/>
  <c r="E4" i="1"/>
  <c r="K10" i="2" l="1"/>
  <c r="Q14"/>
  <c r="E5" i="1"/>
  <c r="F4"/>
  <c r="J4"/>
  <c r="E6" l="1"/>
  <c r="F5"/>
  <c r="J5" s="1"/>
  <c r="E9" l="1"/>
  <c r="F9" s="1"/>
  <c r="J9" s="1"/>
  <c r="F6"/>
  <c r="J6" s="1"/>
  <c r="H10" l="1"/>
  <c r="L10" s="1"/>
  <c r="C10"/>
  <c r="G10" s="1"/>
  <c r="I10" s="1"/>
  <c r="K10" l="1"/>
  <c r="M10" s="1"/>
  <c r="E10"/>
  <c r="D11" s="1"/>
  <c r="F10" l="1"/>
  <c r="J10" s="1"/>
  <c r="H11"/>
  <c r="L11" s="1"/>
  <c r="C11"/>
  <c r="G11" s="1"/>
  <c r="I11" s="1"/>
  <c r="K11" l="1"/>
  <c r="M11" s="1"/>
  <c r="E11"/>
  <c r="D12" s="1"/>
  <c r="C12" s="1"/>
  <c r="F11" l="1"/>
  <c r="J11" s="1"/>
  <c r="H12"/>
  <c r="L12" s="1"/>
  <c r="E12"/>
  <c r="D13" s="1"/>
  <c r="C13" s="1"/>
  <c r="F12" l="1"/>
  <c r="J12" s="1"/>
  <c r="G12"/>
  <c r="I12" s="1"/>
  <c r="K12" l="1"/>
  <c r="M12" s="1"/>
  <c r="H13"/>
  <c r="L13" s="1"/>
  <c r="E13"/>
  <c r="D14" s="1"/>
  <c r="C14" s="1"/>
  <c r="E14" s="1"/>
  <c r="D15" s="1"/>
  <c r="C15" s="1"/>
  <c r="E15" s="1"/>
  <c r="D16" s="1"/>
  <c r="C16" s="1"/>
  <c r="E16" s="1"/>
  <c r="D17" s="1"/>
  <c r="C17" s="1"/>
  <c r="E17" s="1"/>
  <c r="D18" s="1"/>
  <c r="C18" s="1"/>
  <c r="E18" s="1"/>
  <c r="D19" s="1"/>
  <c r="C19" s="1"/>
  <c r="E19" s="1"/>
  <c r="D20" s="1"/>
  <c r="C20" s="1"/>
  <c r="E20" s="1"/>
  <c r="D21" s="1"/>
  <c r="C21" s="1"/>
  <c r="E21" s="1"/>
  <c r="D22" s="1"/>
  <c r="C22" s="1"/>
  <c r="E22" s="1"/>
  <c r="D23" s="1"/>
  <c r="C23" s="1"/>
  <c r="E23" s="1"/>
  <c r="D24" s="1"/>
  <c r="C24" s="1"/>
  <c r="E24" s="1"/>
  <c r="D25" s="1"/>
  <c r="C25" s="1"/>
  <c r="E25" s="1"/>
  <c r="D26" s="1"/>
  <c r="C26" s="1"/>
  <c r="E26" s="1"/>
  <c r="D27" s="1"/>
  <c r="C27" s="1"/>
  <c r="E27" s="1"/>
  <c r="D28" s="1"/>
  <c r="C28" s="1"/>
  <c r="E28" s="1"/>
  <c r="D29" s="1"/>
  <c r="C29" s="1"/>
  <c r="E29" s="1"/>
  <c r="D30" s="1"/>
  <c r="C30" s="1"/>
  <c r="E30" s="1"/>
  <c r="D31" s="1"/>
  <c r="C31" s="1"/>
  <c r="E31" s="1"/>
  <c r="D32" s="1"/>
  <c r="C32" s="1"/>
  <c r="E32" s="1"/>
  <c r="D33" s="1"/>
  <c r="C33" s="1"/>
  <c r="E33" s="1"/>
  <c r="G13"/>
  <c r="I13" s="1"/>
  <c r="F13" l="1"/>
  <c r="J13" s="1"/>
  <c r="K13"/>
  <c r="M13" s="1"/>
</calcChain>
</file>

<file path=xl/sharedStrings.xml><?xml version="1.0" encoding="utf-8"?>
<sst xmlns="http://schemas.openxmlformats.org/spreadsheetml/2006/main" count="59" uniqueCount="38">
  <si>
    <t>Capital</t>
  </si>
  <si>
    <t>Interest</t>
  </si>
  <si>
    <t>Date</t>
  </si>
  <si>
    <t>Pension Share</t>
  </si>
  <si>
    <t>Balance</t>
  </si>
  <si>
    <t>Payment</t>
  </si>
  <si>
    <t>D &amp; K Share</t>
  </si>
  <si>
    <t>D&amp;K share</t>
  </si>
  <si>
    <t>Pens share</t>
  </si>
  <si>
    <t>mortgage</t>
  </si>
  <si>
    <t>Pens keep</t>
  </si>
  <si>
    <t>25.12.09</t>
  </si>
  <si>
    <t>from DWB rent</t>
  </si>
  <si>
    <t>04.01.10</t>
  </si>
  <si>
    <t>25.01.10</t>
  </si>
  <si>
    <t>Date 2</t>
  </si>
  <si>
    <t>Date 1</t>
  </si>
  <si>
    <t>RENT</t>
  </si>
  <si>
    <t>MORTGAGE</t>
  </si>
  <si>
    <t>D&amp;K keep</t>
  </si>
  <si>
    <t>Total</t>
  </si>
  <si>
    <t>04.02.10</t>
  </si>
  <si>
    <t>04.03.10</t>
  </si>
  <si>
    <t>25.02.10</t>
  </si>
  <si>
    <t xml:space="preserve">Rent </t>
  </si>
  <si>
    <t>25.03.10</t>
  </si>
  <si>
    <t>25.04.10</t>
  </si>
  <si>
    <t>25.05.10</t>
  </si>
  <si>
    <t>25.06.10</t>
  </si>
  <si>
    <t>25.07.10</t>
  </si>
  <si>
    <t>VAT</t>
  </si>
  <si>
    <t>total</t>
  </si>
  <si>
    <t>VAT rate</t>
  </si>
  <si>
    <t>06.04.10</t>
  </si>
  <si>
    <t>04.05.10</t>
  </si>
  <si>
    <t>04.06.10</t>
  </si>
  <si>
    <t>05.07.10</t>
  </si>
  <si>
    <t>04.08.10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</si>
</sst>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9" zoomScaleNormal="100" workbookViewId="0">
      <selection activeCell="A29" sqref="A29:XFD29"/>
    </sheetView>
  </sheetViews>
  <sheetFormatPr defaultRowHeight="15"/>
  <cols>
    <col min="1" max="1" width="11" style="2" customWidth="1"/>
    <col min="2" max="2" width="13.28515625" style="3" customWidth="1"/>
    <col min="3" max="3" width="8.42578125" style="3" customWidth="1"/>
    <col min="4" max="4" width="9" style="3" customWidth="1"/>
    <col min="5" max="5" width="10" style="6" customWidth="1"/>
    <col min="6" max="6" width="9.5703125" style="4" customWidth="1"/>
    <col min="7" max="7" width="9.42578125" style="1" customWidth="1"/>
    <col min="8" max="8" width="8.5703125" style="1" customWidth="1"/>
    <col min="9" max="9" width="8.42578125" style="8" customWidth="1"/>
    <col min="10" max="10" width="9.7109375" customWidth="1"/>
    <col min="11" max="11" width="9" customWidth="1"/>
    <col min="12" max="12" width="8.7109375" style="5" customWidth="1"/>
    <col min="13" max="13" width="8.140625" style="7" customWidth="1"/>
  </cols>
  <sheetData>
    <row r="1" spans="1:14">
      <c r="B1" s="3" t="s">
        <v>18</v>
      </c>
      <c r="F1" s="16" t="s">
        <v>3</v>
      </c>
      <c r="G1" s="17"/>
      <c r="H1" s="17"/>
      <c r="J1" s="16" t="s">
        <v>6</v>
      </c>
      <c r="K1" s="17"/>
      <c r="L1" s="17"/>
      <c r="M1" s="18"/>
      <c r="N1" s="5"/>
    </row>
    <row r="2" spans="1:14">
      <c r="A2" s="2" t="s">
        <v>2</v>
      </c>
      <c r="B2" s="3" t="s">
        <v>5</v>
      </c>
      <c r="C2" s="3" t="s">
        <v>0</v>
      </c>
      <c r="D2" s="3" t="s">
        <v>1</v>
      </c>
      <c r="E2" s="6" t="s">
        <v>4</v>
      </c>
      <c r="F2" s="4" t="s">
        <v>4</v>
      </c>
      <c r="G2" s="4" t="s">
        <v>0</v>
      </c>
      <c r="H2" s="4" t="s">
        <v>1</v>
      </c>
      <c r="I2" s="6" t="s">
        <v>20</v>
      </c>
      <c r="J2" s="4" t="s">
        <v>4</v>
      </c>
      <c r="K2" s="4" t="s">
        <v>0</v>
      </c>
      <c r="L2" s="4" t="s">
        <v>1</v>
      </c>
      <c r="M2" s="7" t="s">
        <v>20</v>
      </c>
      <c r="N2" s="5"/>
    </row>
    <row r="3" spans="1:14">
      <c r="E3" s="6">
        <v>742000</v>
      </c>
      <c r="F3" s="4">
        <f>E3*0.05355</f>
        <v>39734.1</v>
      </c>
      <c r="G3" s="4"/>
      <c r="H3" s="4"/>
      <c r="I3" s="6"/>
      <c r="J3" s="9">
        <f t="shared" ref="J3:J4" si="0">E3-F3</f>
        <v>702265.9</v>
      </c>
      <c r="K3" s="5"/>
      <c r="N3" s="5"/>
    </row>
    <row r="4" spans="1:14">
      <c r="A4" s="2" t="s">
        <v>13</v>
      </c>
      <c r="B4" s="3">
        <v>4758.03</v>
      </c>
      <c r="C4" s="3">
        <v>3015.15</v>
      </c>
      <c r="D4" s="3">
        <f>B4-C4</f>
        <v>1742.8799999999997</v>
      </c>
      <c r="E4" s="6">
        <f>E3-C4</f>
        <v>738984.85</v>
      </c>
      <c r="F4" s="4">
        <f>E4*0.05355</f>
        <v>39572.638717499998</v>
      </c>
      <c r="G4" s="4">
        <f>C4*0.05355</f>
        <v>161.46128250000001</v>
      </c>
      <c r="H4" s="4">
        <f>D4*0.05355</f>
        <v>93.331223999999978</v>
      </c>
      <c r="I4" s="6">
        <f>SUM(G4:H4)</f>
        <v>254.7925065</v>
      </c>
      <c r="J4" s="9">
        <f t="shared" si="0"/>
        <v>699412.21128249995</v>
      </c>
      <c r="K4" s="3">
        <f>C4-G4</f>
        <v>2853.6887175000002</v>
      </c>
      <c r="L4" s="4">
        <f>D4-H4</f>
        <v>1649.5487759999996</v>
      </c>
      <c r="M4" s="12">
        <f>SUM(K4:L4)</f>
        <v>4503.2374934999998</v>
      </c>
    </row>
    <row r="5" spans="1:14">
      <c r="A5" s="2" t="s">
        <v>21</v>
      </c>
      <c r="B5" s="3">
        <v>4761.38</v>
      </c>
      <c r="C5" s="3">
        <v>3025.2</v>
      </c>
      <c r="D5" s="3">
        <f>B5-C5</f>
        <v>1736.1800000000003</v>
      </c>
      <c r="E5" s="13">
        <f>E4-C5</f>
        <v>735959.65</v>
      </c>
      <c r="F5" s="4">
        <f>E5*0.05355</f>
        <v>39410.639257499999</v>
      </c>
      <c r="G5" s="4">
        <f>C5*0.05355</f>
        <v>161.99946</v>
      </c>
      <c r="H5" s="4">
        <f>D5*0.05355</f>
        <v>92.972439000000023</v>
      </c>
      <c r="I5" s="6">
        <f>SUM(G5:H5)</f>
        <v>254.97189900000001</v>
      </c>
      <c r="J5" s="9">
        <f t="shared" ref="J5" si="1">E5-F5</f>
        <v>696549.01074250008</v>
      </c>
      <c r="K5" s="3">
        <f>C5-G5</f>
        <v>2863.2005399999998</v>
      </c>
      <c r="L5" s="4">
        <f>D5-H5</f>
        <v>1643.2075610000002</v>
      </c>
      <c r="M5" s="12">
        <f>SUM(K5:L5)</f>
        <v>4506.408101</v>
      </c>
      <c r="N5" s="5"/>
    </row>
    <row r="6" spans="1:14">
      <c r="A6" s="2" t="s">
        <v>22</v>
      </c>
      <c r="B6" s="3">
        <v>4600.57</v>
      </c>
      <c r="C6" s="3">
        <v>3035.29</v>
      </c>
      <c r="D6" s="3">
        <f t="shared" ref="D6" si="2">B6-C6</f>
        <v>1565.2799999999997</v>
      </c>
      <c r="E6" s="6">
        <f t="shared" ref="E6:E13" si="3">E5-C6</f>
        <v>732924.36</v>
      </c>
      <c r="F6" s="4">
        <f t="shared" ref="F6:F13" si="4">E6*0.05355</f>
        <v>39248.099477999996</v>
      </c>
      <c r="G6" s="4">
        <f t="shared" ref="G6:G13" si="5">C6*0.05355</f>
        <v>162.53977950000001</v>
      </c>
      <c r="H6" s="4">
        <f t="shared" ref="H6:H13" si="6">D6*0.05355</f>
        <v>83.820743999999991</v>
      </c>
      <c r="I6" s="6">
        <f t="shared" ref="I6:I13" si="7">SUM(G6:H6)</f>
        <v>246.3605235</v>
      </c>
      <c r="J6" s="9">
        <f t="shared" ref="J6:J13" si="8">E6-F6</f>
        <v>693676.26052200003</v>
      </c>
      <c r="K6" s="3">
        <f t="shared" ref="K6:K13" si="9">C6-G6</f>
        <v>2872.7502205000001</v>
      </c>
      <c r="L6" s="4">
        <f t="shared" ref="L6:L13" si="10">D6-H6</f>
        <v>1481.4592559999996</v>
      </c>
      <c r="M6" s="12">
        <f t="shared" ref="M6:M13" si="11">SUM(K6:L6)</f>
        <v>4354.2094765000002</v>
      </c>
    </row>
    <row r="7" spans="1:14">
      <c r="G7" s="4"/>
      <c r="H7" s="4"/>
      <c r="I7" s="6"/>
      <c r="J7" s="9"/>
      <c r="K7" s="3"/>
      <c r="L7" s="4"/>
      <c r="M7" s="12"/>
    </row>
    <row r="8" spans="1:14">
      <c r="G8" s="4"/>
      <c r="H8" s="4"/>
      <c r="I8" s="6"/>
      <c r="J8" s="9"/>
      <c r="K8" s="3"/>
      <c r="L8" s="4"/>
      <c r="M8" s="12"/>
    </row>
    <row r="9" spans="1:14">
      <c r="A9" s="2" t="s">
        <v>33</v>
      </c>
      <c r="B9" s="3">
        <v>6060.77</v>
      </c>
      <c r="C9" s="3">
        <f>B9-D9</f>
        <v>2409.6000000000004</v>
      </c>
      <c r="D9" s="3">
        <v>3651.17</v>
      </c>
      <c r="E9" s="6">
        <f>E6-C9</f>
        <v>730514.76</v>
      </c>
      <c r="F9" s="4">
        <f t="shared" si="4"/>
        <v>39119.065397999999</v>
      </c>
      <c r="G9" s="4">
        <f t="shared" si="5"/>
        <v>129.03408000000002</v>
      </c>
      <c r="H9" s="4">
        <f t="shared" si="6"/>
        <v>195.52015349999999</v>
      </c>
      <c r="I9" s="6">
        <f t="shared" si="7"/>
        <v>324.55423350000001</v>
      </c>
      <c r="J9" s="9">
        <f t="shared" si="8"/>
        <v>691395.69460200006</v>
      </c>
      <c r="K9" s="3">
        <f t="shared" si="9"/>
        <v>2280.5659200000005</v>
      </c>
      <c r="L9" s="4">
        <f t="shared" si="10"/>
        <v>3455.6498465</v>
      </c>
      <c r="M9" s="12">
        <f t="shared" si="11"/>
        <v>5736.2157665000004</v>
      </c>
    </row>
    <row r="10" spans="1:14">
      <c r="A10" s="2" t="s">
        <v>34</v>
      </c>
      <c r="B10" s="3">
        <v>6060.77</v>
      </c>
      <c r="C10" s="3">
        <f>B10-D10</f>
        <v>2975.9900000000002</v>
      </c>
      <c r="D10" s="3">
        <v>3084.78</v>
      </c>
      <c r="E10" s="6">
        <f t="shared" si="3"/>
        <v>727538.77</v>
      </c>
      <c r="F10" s="4">
        <f t="shared" si="4"/>
        <v>38959.701133499999</v>
      </c>
      <c r="G10" s="4">
        <f t="shared" si="5"/>
        <v>159.36426450000002</v>
      </c>
      <c r="H10" s="4">
        <f t="shared" si="6"/>
        <v>165.18996900000002</v>
      </c>
      <c r="I10" s="6">
        <f t="shared" si="7"/>
        <v>324.55423350000001</v>
      </c>
      <c r="J10" s="9">
        <f t="shared" si="8"/>
        <v>688579.06886650005</v>
      </c>
      <c r="K10" s="3">
        <f t="shared" si="9"/>
        <v>2816.6257355000002</v>
      </c>
      <c r="L10" s="4">
        <f t="shared" si="10"/>
        <v>2919.5900310000002</v>
      </c>
      <c r="M10" s="12">
        <f t="shared" si="11"/>
        <v>5736.2157665000004</v>
      </c>
    </row>
    <row r="11" spans="1:14">
      <c r="A11" s="2" t="s">
        <v>35</v>
      </c>
      <c r="B11" s="3">
        <v>6060.77</v>
      </c>
      <c r="C11" s="3">
        <f t="shared" ref="C11:D32" si="12">B11-D11</f>
        <v>2988.5556589825005</v>
      </c>
      <c r="D11" s="3">
        <f>E10*0.00422275</f>
        <v>3072.2143410174999</v>
      </c>
      <c r="E11" s="6">
        <f t="shared" si="3"/>
        <v>724550.21434101753</v>
      </c>
      <c r="F11" s="4">
        <f t="shared" si="4"/>
        <v>38799.663977961492</v>
      </c>
      <c r="G11" s="4">
        <f t="shared" si="5"/>
        <v>160.03715553851291</v>
      </c>
      <c r="H11" s="4">
        <f t="shared" si="6"/>
        <v>164.51707796148713</v>
      </c>
      <c r="I11" s="6">
        <f t="shared" si="7"/>
        <v>324.55423350000001</v>
      </c>
      <c r="J11" s="9">
        <f t="shared" si="8"/>
        <v>685750.55036305601</v>
      </c>
      <c r="K11" s="3">
        <f t="shared" si="9"/>
        <v>2828.5185034439878</v>
      </c>
      <c r="L11" s="4">
        <f t="shared" si="10"/>
        <v>2907.6972630560126</v>
      </c>
      <c r="M11" s="12">
        <f t="shared" si="11"/>
        <v>5736.2157665000004</v>
      </c>
    </row>
    <row r="12" spans="1:14">
      <c r="A12" s="2" t="s">
        <v>36</v>
      </c>
      <c r="B12" s="3">
        <v>6060.77</v>
      </c>
      <c r="C12" s="3">
        <f t="shared" si="12"/>
        <v>3001.1755823914687</v>
      </c>
      <c r="D12" s="3">
        <f>E11*0.00422275</f>
        <v>3059.5944176085318</v>
      </c>
      <c r="E12" s="6">
        <f t="shared" si="3"/>
        <v>721549.03875862609</v>
      </c>
      <c r="F12" s="4">
        <f t="shared" si="4"/>
        <v>38638.951025524424</v>
      </c>
      <c r="G12" s="4">
        <f t="shared" si="5"/>
        <v>160.71295243706314</v>
      </c>
      <c r="H12" s="4">
        <f t="shared" si="6"/>
        <v>163.84128106293687</v>
      </c>
      <c r="I12" s="6">
        <f t="shared" si="7"/>
        <v>324.55423350000001</v>
      </c>
      <c r="J12" s="9">
        <f t="shared" si="8"/>
        <v>682910.08773310168</v>
      </c>
      <c r="K12" s="3">
        <f t="shared" si="9"/>
        <v>2840.4626299544057</v>
      </c>
      <c r="L12" s="4">
        <f t="shared" si="10"/>
        <v>2895.7531365455948</v>
      </c>
      <c r="M12" s="12">
        <f t="shared" si="11"/>
        <v>5736.2157665000004</v>
      </c>
    </row>
    <row r="13" spans="1:14">
      <c r="A13" s="2" t="s">
        <v>37</v>
      </c>
      <c r="B13" s="3">
        <v>6060.77</v>
      </c>
      <c r="C13" s="3">
        <f t="shared" si="12"/>
        <v>3013.8487965820123</v>
      </c>
      <c r="D13" s="3">
        <f>E12*0.00422275</f>
        <v>3046.9212034179882</v>
      </c>
      <c r="E13" s="6">
        <f t="shared" si="3"/>
        <v>718535.18996204413</v>
      </c>
      <c r="F13" s="4">
        <f t="shared" si="4"/>
        <v>38477.559422467464</v>
      </c>
      <c r="G13" s="4">
        <f t="shared" si="5"/>
        <v>161.39160305696674</v>
      </c>
      <c r="H13" s="4">
        <f t="shared" si="6"/>
        <v>163.16263044303327</v>
      </c>
      <c r="I13" s="6">
        <f t="shared" si="7"/>
        <v>324.55423350000001</v>
      </c>
      <c r="J13" s="9">
        <f t="shared" si="8"/>
        <v>680057.63053957664</v>
      </c>
      <c r="K13" s="3">
        <f t="shared" si="9"/>
        <v>2852.4571935250456</v>
      </c>
      <c r="L13" s="4">
        <f t="shared" si="10"/>
        <v>2883.7585729749549</v>
      </c>
      <c r="M13" s="12">
        <f t="shared" si="11"/>
        <v>5736.2157665000004</v>
      </c>
    </row>
    <row r="14" spans="1:14">
      <c r="A14" s="2">
        <v>40422</v>
      </c>
      <c r="B14" s="3">
        <v>6061.77</v>
      </c>
      <c r="C14" s="3">
        <f t="shared" si="12"/>
        <v>3027.5755265877788</v>
      </c>
      <c r="D14" s="3">
        <f t="shared" ref="D14:E32" si="13">E13*0.00422275</f>
        <v>3034.1944734122217</v>
      </c>
      <c r="E14" s="6">
        <f t="shared" ref="E14:F32" si="14">E13-C14</f>
        <v>715507.61443545634</v>
      </c>
    </row>
    <row r="15" spans="1:14">
      <c r="A15" s="2">
        <v>40452</v>
      </c>
      <c r="B15" s="3">
        <v>6062.77</v>
      </c>
      <c r="C15" s="3">
        <f t="shared" si="12"/>
        <v>3041.3602211426773</v>
      </c>
      <c r="D15" s="3">
        <f t="shared" si="13"/>
        <v>3021.4097788573231</v>
      </c>
      <c r="E15" s="6">
        <f t="shared" si="14"/>
        <v>712466.2542143137</v>
      </c>
    </row>
    <row r="16" spans="1:14">
      <c r="A16" s="2">
        <v>40483</v>
      </c>
      <c r="B16" s="3">
        <v>6063.77</v>
      </c>
      <c r="C16" s="3">
        <f t="shared" si="12"/>
        <v>3055.2031250165073</v>
      </c>
      <c r="D16" s="3">
        <f t="shared" si="13"/>
        <v>3008.5668749834931</v>
      </c>
      <c r="E16" s="6">
        <f t="shared" si="14"/>
        <v>709411.05108929717</v>
      </c>
    </row>
    <row r="17" spans="1:5">
      <c r="A17" s="2">
        <v>40513</v>
      </c>
      <c r="B17" s="3">
        <v>6064.77</v>
      </c>
      <c r="C17" s="3">
        <f t="shared" si="12"/>
        <v>3069.104484012671</v>
      </c>
      <c r="D17" s="3">
        <f t="shared" si="13"/>
        <v>2995.6655159873294</v>
      </c>
      <c r="E17" s="6">
        <f t="shared" si="14"/>
        <v>706341.94660528447</v>
      </c>
    </row>
    <row r="18" spans="1:5">
      <c r="A18" s="2">
        <v>40544</v>
      </c>
      <c r="B18" s="3">
        <v>6065.77</v>
      </c>
      <c r="C18" s="3">
        <f t="shared" si="12"/>
        <v>3083.0645449725357</v>
      </c>
      <c r="D18" s="3">
        <f t="shared" si="13"/>
        <v>2982.7054550274647</v>
      </c>
      <c r="E18" s="6">
        <f t="shared" si="14"/>
        <v>703258.88206031197</v>
      </c>
    </row>
    <row r="19" spans="1:5">
      <c r="A19" s="2">
        <v>40575</v>
      </c>
      <c r="B19" s="3">
        <v>6066.77</v>
      </c>
      <c r="C19" s="3">
        <f t="shared" si="12"/>
        <v>3097.0835557798182</v>
      </c>
      <c r="D19" s="3">
        <f t="shared" si="13"/>
        <v>2969.6864442201822</v>
      </c>
      <c r="E19" s="6">
        <f t="shared" si="14"/>
        <v>700161.7985045322</v>
      </c>
    </row>
    <row r="20" spans="1:5">
      <c r="A20" s="2">
        <v>40603</v>
      </c>
      <c r="B20" s="3">
        <v>6067.77</v>
      </c>
      <c r="C20" s="3">
        <f t="shared" si="12"/>
        <v>3111.1617653649873</v>
      </c>
      <c r="D20" s="3">
        <f t="shared" si="13"/>
        <v>2956.6082346350131</v>
      </c>
      <c r="E20" s="6">
        <f t="shared" si="14"/>
        <v>697050.63673916727</v>
      </c>
    </row>
    <row r="21" spans="1:5">
      <c r="A21" s="2">
        <v>40634</v>
      </c>
      <c r="B21" s="3">
        <v>6068.77</v>
      </c>
      <c r="C21" s="3">
        <f t="shared" si="12"/>
        <v>3125.2994237096818</v>
      </c>
      <c r="D21" s="3">
        <f t="shared" si="13"/>
        <v>2943.4705762903186</v>
      </c>
      <c r="E21" s="6">
        <f t="shared" si="14"/>
        <v>693925.33731545764</v>
      </c>
    </row>
    <row r="22" spans="1:5">
      <c r="A22" s="2">
        <v>40664</v>
      </c>
      <c r="B22" s="3">
        <v>6069.77</v>
      </c>
      <c r="C22" s="3">
        <f t="shared" si="12"/>
        <v>3139.4967818511518</v>
      </c>
      <c r="D22" s="3">
        <f t="shared" si="13"/>
        <v>2930.2732181488486</v>
      </c>
      <c r="E22" s="6">
        <f t="shared" si="14"/>
        <v>690785.84053360648</v>
      </c>
    </row>
    <row r="23" spans="1:5">
      <c r="A23" s="2">
        <v>40695</v>
      </c>
      <c r="B23" s="3">
        <v>6070.77</v>
      </c>
      <c r="C23" s="3">
        <f t="shared" si="12"/>
        <v>3153.7540918867139</v>
      </c>
      <c r="D23" s="3">
        <f t="shared" si="13"/>
        <v>2917.0159081132865</v>
      </c>
      <c r="E23" s="6">
        <f t="shared" si="14"/>
        <v>687632.08644171979</v>
      </c>
    </row>
    <row r="24" spans="1:5">
      <c r="A24" s="2">
        <v>40725</v>
      </c>
      <c r="B24" s="3">
        <v>6071.77</v>
      </c>
      <c r="C24" s="3">
        <f t="shared" si="12"/>
        <v>3168.0716069782284</v>
      </c>
      <c r="D24" s="3">
        <f t="shared" si="13"/>
        <v>2903.6983930217721</v>
      </c>
      <c r="E24" s="6">
        <f t="shared" si="14"/>
        <v>684464.0148347416</v>
      </c>
    </row>
    <row r="25" spans="1:5">
      <c r="A25" s="2">
        <v>40756</v>
      </c>
      <c r="B25" s="3">
        <v>6072.77</v>
      </c>
      <c r="C25" s="3">
        <f t="shared" si="12"/>
        <v>3182.4495813565954</v>
      </c>
      <c r="D25" s="3">
        <f t="shared" si="13"/>
        <v>2890.320418643405</v>
      </c>
      <c r="E25" s="6">
        <f t="shared" si="14"/>
        <v>681281.56525338499</v>
      </c>
    </row>
    <row r="26" spans="1:5">
      <c r="A26" s="2">
        <v>40787</v>
      </c>
      <c r="B26" s="3">
        <v>6073.77</v>
      </c>
      <c r="C26" s="3">
        <f t="shared" si="12"/>
        <v>3196.8882703262689</v>
      </c>
      <c r="D26" s="3">
        <f t="shared" si="13"/>
        <v>2876.8817296737316</v>
      </c>
      <c r="E26" s="6">
        <f t="shared" si="14"/>
        <v>678084.67698305869</v>
      </c>
    </row>
    <row r="27" spans="1:5">
      <c r="A27" s="2">
        <v>40817</v>
      </c>
      <c r="B27" s="3">
        <v>6074.77</v>
      </c>
      <c r="C27" s="3">
        <f t="shared" si="12"/>
        <v>3211.3879302697892</v>
      </c>
      <c r="D27" s="3">
        <f t="shared" si="13"/>
        <v>2863.3820697302112</v>
      </c>
      <c r="E27" s="6">
        <f t="shared" si="14"/>
        <v>674873.28905278887</v>
      </c>
    </row>
    <row r="28" spans="1:5">
      <c r="A28" s="2">
        <v>40848</v>
      </c>
      <c r="B28" s="3">
        <v>6075.77</v>
      </c>
      <c r="C28" s="3">
        <f t="shared" si="12"/>
        <v>3225.9488186523363</v>
      </c>
      <c r="D28" s="3">
        <f t="shared" si="13"/>
        <v>2849.8211813476642</v>
      </c>
      <c r="E28" s="6">
        <f t="shared" si="14"/>
        <v>671647.34023413656</v>
      </c>
    </row>
    <row r="29" spans="1:5">
      <c r="A29" s="2">
        <v>40878</v>
      </c>
      <c r="B29" s="3">
        <v>6076.77</v>
      </c>
      <c r="C29" s="3">
        <f t="shared" si="12"/>
        <v>3240.5711940263004</v>
      </c>
      <c r="D29" s="3">
        <f t="shared" si="13"/>
        <v>2836.1988059737</v>
      </c>
      <c r="E29" s="6">
        <f t="shared" si="14"/>
        <v>668406.76904011029</v>
      </c>
    </row>
    <row r="30" spans="1:5">
      <c r="A30" s="2">
        <v>40909</v>
      </c>
      <c r="B30" s="3">
        <v>6077.77</v>
      </c>
      <c r="C30" s="3">
        <f t="shared" si="12"/>
        <v>3255.2553160358748</v>
      </c>
      <c r="D30" s="3">
        <f t="shared" si="13"/>
        <v>2822.5146839641257</v>
      </c>
      <c r="E30" s="6">
        <f t="shared" si="14"/>
        <v>665151.51372407447</v>
      </c>
    </row>
    <row r="31" spans="1:5">
      <c r="A31" s="2">
        <v>40940</v>
      </c>
      <c r="B31" s="3">
        <v>6078.77</v>
      </c>
      <c r="C31" s="3">
        <f>B31-D31</f>
        <v>3270.0014454216648</v>
      </c>
      <c r="D31" s="3">
        <f>E30*0.00422275</f>
        <v>2808.7685545783356</v>
      </c>
      <c r="E31" s="6">
        <f>E30-C31</f>
        <v>661881.51227865275</v>
      </c>
    </row>
    <row r="32" spans="1:5">
      <c r="A32" s="2">
        <v>40969</v>
      </c>
      <c r="B32" s="3">
        <v>6079.77</v>
      </c>
      <c r="C32" s="3">
        <f>B32-D32</f>
        <v>3284.8098440253198</v>
      </c>
      <c r="D32" s="3">
        <f>E31*0.00422275</f>
        <v>2794.9601559746807</v>
      </c>
      <c r="E32" s="6">
        <f>E31-C32</f>
        <v>658596.70243462746</v>
      </c>
    </row>
    <row r="33" spans="1:5">
      <c r="A33" s="2">
        <v>41000</v>
      </c>
      <c r="B33" s="3">
        <v>6080.77</v>
      </c>
      <c r="C33" s="3">
        <f t="shared" ref="C33" si="15">B33-D33</f>
        <v>3299.6807747941775</v>
      </c>
      <c r="D33" s="3">
        <f t="shared" ref="D33" si="16">E32*0.00422275</f>
        <v>2781.0892252058229</v>
      </c>
      <c r="E33" s="6">
        <f t="shared" ref="E33" si="17">E32-C33</f>
        <v>655297.02165983326</v>
      </c>
    </row>
  </sheetData>
  <mergeCells count="2">
    <mergeCell ref="F1:H1"/>
    <mergeCell ref="J1:M1"/>
  </mergeCells>
  <printOptions gridLines="1"/>
  <pageMargins left="0.51181102362204722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4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R1" sqref="R1:R1048576"/>
    </sheetView>
  </sheetViews>
  <sheetFormatPr defaultRowHeight="15"/>
  <cols>
    <col min="1" max="1" width="8.140625" style="1" customWidth="1"/>
    <col min="2" max="2" width="14" customWidth="1"/>
    <col min="3" max="3" width="5.7109375" style="1" customWidth="1"/>
    <col min="4" max="4" width="5" style="1" customWidth="1"/>
    <col min="5" max="5" width="6.85546875" style="1" customWidth="1"/>
    <col min="6" max="6" width="8.7109375" customWidth="1"/>
    <col min="7" max="7" width="7.85546875" customWidth="1"/>
    <col min="8" max="8" width="8" customWidth="1"/>
    <col min="9" max="9" width="8.7109375" customWidth="1"/>
    <col min="10" max="10" width="6.85546875" customWidth="1"/>
    <col min="11" max="11" width="8.140625" customWidth="1"/>
    <col min="12" max="12" width="8.5703125" customWidth="1"/>
    <col min="13" max="13" width="8.140625" customWidth="1"/>
    <col min="14" max="14" width="9.28515625" customWidth="1"/>
    <col min="15" max="15" width="8.28515625" customWidth="1"/>
    <col min="16" max="16" width="9.28515625" customWidth="1"/>
    <col min="17" max="17" width="9.140625" customWidth="1"/>
  </cols>
  <sheetData>
    <row r="2" spans="1:17">
      <c r="A2" s="1" t="s">
        <v>17</v>
      </c>
      <c r="C2" s="14" t="s">
        <v>32</v>
      </c>
      <c r="D2" s="1">
        <v>0.17499999999999999</v>
      </c>
      <c r="G2" s="1">
        <f>D2</f>
        <v>0.17499999999999999</v>
      </c>
      <c r="J2">
        <f>D2</f>
        <v>0.17499999999999999</v>
      </c>
      <c r="L2" t="s">
        <v>18</v>
      </c>
    </row>
    <row r="3" spans="1:17">
      <c r="A3" s="2" t="s">
        <v>16</v>
      </c>
      <c r="C3" s="1" t="s">
        <v>24</v>
      </c>
      <c r="D3" s="1" t="s">
        <v>30</v>
      </c>
      <c r="E3" s="1" t="s">
        <v>31</v>
      </c>
      <c r="F3" t="s">
        <v>7</v>
      </c>
      <c r="G3" s="1" t="s">
        <v>30</v>
      </c>
      <c r="H3" s="1" t="s">
        <v>31</v>
      </c>
      <c r="I3" t="s">
        <v>8</v>
      </c>
      <c r="J3" s="1" t="s">
        <v>30</v>
      </c>
      <c r="K3" s="1" t="s">
        <v>31</v>
      </c>
      <c r="L3" t="s">
        <v>15</v>
      </c>
      <c r="M3" t="s">
        <v>9</v>
      </c>
      <c r="N3" t="s">
        <v>7</v>
      </c>
      <c r="O3" t="s">
        <v>8</v>
      </c>
      <c r="P3" t="s">
        <v>19</v>
      </c>
      <c r="Q3" s="15" t="s">
        <v>10</v>
      </c>
    </row>
    <row r="4" spans="1:17">
      <c r="A4" s="2" t="s">
        <v>11</v>
      </c>
      <c r="B4" t="s">
        <v>12</v>
      </c>
      <c r="C4" s="1">
        <v>7000</v>
      </c>
      <c r="D4" s="1">
        <f>C4*0.15</f>
        <v>1050</v>
      </c>
      <c r="E4" s="1">
        <f>SUM(C4:D4)</f>
        <v>8050</v>
      </c>
      <c r="F4" s="11">
        <f>C4*0.666</f>
        <v>4662</v>
      </c>
      <c r="G4" s="1">
        <f>F4*0.15</f>
        <v>699.3</v>
      </c>
      <c r="H4" s="1">
        <f>SUM(F4:G4)</f>
        <v>5361.3</v>
      </c>
      <c r="I4" s="11">
        <f>C4*0.334</f>
        <v>2338</v>
      </c>
      <c r="J4" s="1">
        <f>I4*0.15</f>
        <v>350.7</v>
      </c>
      <c r="K4" s="1">
        <f>SUM(I4:J4)</f>
        <v>2688.7</v>
      </c>
      <c r="L4" s="10" t="str">
        <f>Mortgage!A4</f>
        <v>04.01.10</v>
      </c>
      <c r="M4" s="3">
        <f>Mortgage!B4</f>
        <v>4758.03</v>
      </c>
      <c r="N4" s="11">
        <f>M4*0.94645</f>
        <v>4503.2374934999998</v>
      </c>
      <c r="O4" s="11">
        <f>M4*0.05355</f>
        <v>254.7925065</v>
      </c>
      <c r="P4" s="11">
        <f>F4-N4</f>
        <v>158.7625065000002</v>
      </c>
      <c r="Q4" s="11">
        <f>I4-O4</f>
        <v>2083.2074935000001</v>
      </c>
    </row>
    <row r="5" spans="1:17">
      <c r="A5" s="2" t="s">
        <v>14</v>
      </c>
      <c r="B5" t="s">
        <v>12</v>
      </c>
      <c r="C5" s="1">
        <v>7000</v>
      </c>
      <c r="D5" s="1">
        <f t="shared" ref="D5:D8" si="0">C5*0.15</f>
        <v>1050</v>
      </c>
      <c r="E5" s="1">
        <f t="shared" ref="E5:E8" si="1">SUM(C5:D5)</f>
        <v>8050</v>
      </c>
      <c r="F5" s="11">
        <f t="shared" ref="F5:F8" si="2">C5*0.666</f>
        <v>4662</v>
      </c>
      <c r="G5" s="1">
        <f t="shared" ref="G5:G8" si="3">F5*0.15</f>
        <v>699.3</v>
      </c>
      <c r="H5" s="1">
        <f t="shared" ref="H5:H8" si="4">SUM(F5:G5)</f>
        <v>5361.3</v>
      </c>
      <c r="I5" s="11">
        <f t="shared" ref="I5:I8" si="5">C5*0.334</f>
        <v>2338</v>
      </c>
      <c r="J5" s="1">
        <f t="shared" ref="J5:J8" si="6">I5*0.15</f>
        <v>350.7</v>
      </c>
      <c r="K5" s="1">
        <f t="shared" ref="K5:K13" si="7">SUM(I5:J5)</f>
        <v>2688.7</v>
      </c>
      <c r="L5" s="10" t="str">
        <f>Mortgage!A5</f>
        <v>04.02.10</v>
      </c>
      <c r="M5" s="3">
        <f>Mortgage!B5</f>
        <v>4761.38</v>
      </c>
      <c r="N5" s="11">
        <f>M5*0.94645</f>
        <v>4506.408101</v>
      </c>
      <c r="O5" s="11">
        <f>M5*0.05355</f>
        <v>254.97189900000001</v>
      </c>
      <c r="P5" s="11">
        <f t="shared" ref="P5:P12" si="8">F5-N5</f>
        <v>155.59189900000001</v>
      </c>
      <c r="Q5" s="11">
        <f>I5-O5</f>
        <v>2083.0281009999999</v>
      </c>
    </row>
    <row r="6" spans="1:17">
      <c r="A6" s="2" t="s">
        <v>23</v>
      </c>
      <c r="B6" t="s">
        <v>12</v>
      </c>
      <c r="C6" s="1">
        <v>7000</v>
      </c>
      <c r="D6" s="1">
        <f t="shared" si="0"/>
        <v>1050</v>
      </c>
      <c r="E6" s="1">
        <f t="shared" si="1"/>
        <v>8050</v>
      </c>
      <c r="F6" s="11">
        <f t="shared" si="2"/>
        <v>4662</v>
      </c>
      <c r="G6" s="1">
        <f t="shared" si="3"/>
        <v>699.3</v>
      </c>
      <c r="H6" s="1">
        <f t="shared" si="4"/>
        <v>5361.3</v>
      </c>
      <c r="I6" s="11">
        <f t="shared" si="5"/>
        <v>2338</v>
      </c>
      <c r="J6" s="1">
        <f t="shared" si="6"/>
        <v>350.7</v>
      </c>
      <c r="K6" s="1">
        <f t="shared" si="7"/>
        <v>2688.7</v>
      </c>
      <c r="L6" s="10" t="str">
        <f>Mortgage!A6</f>
        <v>04.03.10</v>
      </c>
      <c r="M6" s="3">
        <f>Mortgage!B6</f>
        <v>4600.57</v>
      </c>
      <c r="N6" s="11">
        <f t="shared" ref="N6:N13" si="9">M6*0.94645</f>
        <v>4354.2094765000002</v>
      </c>
      <c r="O6" s="11">
        <f t="shared" ref="O6:O12" si="10">M6*0.05355</f>
        <v>246.3605235</v>
      </c>
      <c r="P6" s="11">
        <f t="shared" si="8"/>
        <v>307.79052349999984</v>
      </c>
      <c r="Q6" s="11">
        <f t="shared" ref="Q6:Q12" si="11">I6-O6</f>
        <v>2091.6394765</v>
      </c>
    </row>
    <row r="7" spans="1:17">
      <c r="A7" s="2" t="s">
        <v>25</v>
      </c>
      <c r="B7" t="s">
        <v>12</v>
      </c>
      <c r="C7" s="1">
        <v>7000</v>
      </c>
      <c r="D7" s="1">
        <f t="shared" si="0"/>
        <v>1050</v>
      </c>
      <c r="E7" s="1">
        <f t="shared" si="1"/>
        <v>8050</v>
      </c>
      <c r="F7" s="11">
        <f t="shared" si="2"/>
        <v>4662</v>
      </c>
      <c r="G7" s="1">
        <f t="shared" si="3"/>
        <v>699.3</v>
      </c>
      <c r="H7" s="1">
        <f t="shared" si="4"/>
        <v>5361.3</v>
      </c>
      <c r="I7" s="11">
        <f t="shared" si="5"/>
        <v>2338</v>
      </c>
      <c r="J7" s="1">
        <f t="shared" si="6"/>
        <v>350.7</v>
      </c>
      <c r="K7" s="1">
        <f t="shared" si="7"/>
        <v>2688.7</v>
      </c>
      <c r="L7" s="10" t="str">
        <f>Mortgage!A9</f>
        <v>06.04.10</v>
      </c>
      <c r="M7" s="3">
        <f>Mortgage!B9</f>
        <v>6060.77</v>
      </c>
      <c r="N7" s="11">
        <f t="shared" si="9"/>
        <v>5736.2157665000004</v>
      </c>
      <c r="O7" s="11">
        <f t="shared" si="10"/>
        <v>324.55423350000001</v>
      </c>
      <c r="P7" s="11">
        <f t="shared" si="8"/>
        <v>-1074.2157665000004</v>
      </c>
      <c r="Q7" s="11">
        <f t="shared" si="11"/>
        <v>2013.4457665</v>
      </c>
    </row>
    <row r="8" spans="1:17">
      <c r="A8" s="2"/>
      <c r="C8" s="1">
        <v>7000</v>
      </c>
      <c r="D8" s="1">
        <f t="shared" si="0"/>
        <v>1050</v>
      </c>
      <c r="E8" s="1">
        <f t="shared" si="1"/>
        <v>8050</v>
      </c>
      <c r="F8" s="11">
        <f t="shared" si="2"/>
        <v>4662</v>
      </c>
      <c r="G8" s="1">
        <f t="shared" si="3"/>
        <v>699.3</v>
      </c>
      <c r="H8" s="1">
        <f t="shared" si="4"/>
        <v>5361.3</v>
      </c>
      <c r="I8" s="11">
        <f t="shared" si="5"/>
        <v>2338</v>
      </c>
      <c r="J8" s="1">
        <f t="shared" si="6"/>
        <v>350.7</v>
      </c>
      <c r="K8" s="1"/>
      <c r="L8" s="10"/>
      <c r="M8" s="3"/>
      <c r="N8" s="11"/>
      <c r="O8" s="11"/>
      <c r="P8" s="11"/>
      <c r="Q8" s="11"/>
    </row>
    <row r="9" spans="1:17">
      <c r="A9" s="2" t="s">
        <v>26</v>
      </c>
      <c r="B9" t="s">
        <v>12</v>
      </c>
      <c r="C9" s="1">
        <v>7000</v>
      </c>
      <c r="D9" s="1">
        <f t="shared" ref="D9:D13" si="12">C9*0.175</f>
        <v>1225</v>
      </c>
      <c r="E9" s="1">
        <f t="shared" ref="E9:E13" si="13">SUM(C9:D9)</f>
        <v>8225</v>
      </c>
      <c r="F9" s="11">
        <f t="shared" ref="F9:F13" si="14">C9*0.666</f>
        <v>4662</v>
      </c>
      <c r="G9" s="1">
        <f t="shared" ref="G9:G13" si="15">F9*0.175</f>
        <v>815.84999999999991</v>
      </c>
      <c r="H9" s="1">
        <f t="shared" ref="H9:H13" si="16">SUM(F9:G9)</f>
        <v>5477.85</v>
      </c>
      <c r="I9" s="11">
        <f t="shared" ref="I9:I13" si="17">C9*0.334</f>
        <v>2338</v>
      </c>
      <c r="J9" s="1">
        <f t="shared" ref="J9:J13" si="18">I9*0.175</f>
        <v>409.15</v>
      </c>
      <c r="K9" s="1">
        <f t="shared" si="7"/>
        <v>2747.15</v>
      </c>
      <c r="L9" s="10" t="str">
        <f>Mortgage!A10</f>
        <v>04.05.10</v>
      </c>
      <c r="M9" s="3">
        <f>Mortgage!B10</f>
        <v>6060.77</v>
      </c>
      <c r="N9" s="11">
        <f t="shared" si="9"/>
        <v>5736.2157665000004</v>
      </c>
      <c r="O9" s="11">
        <f t="shared" si="10"/>
        <v>324.55423350000001</v>
      </c>
      <c r="P9" s="11">
        <f t="shared" si="8"/>
        <v>-1074.2157665000004</v>
      </c>
      <c r="Q9" s="11">
        <f t="shared" si="11"/>
        <v>2013.4457665</v>
      </c>
    </row>
    <row r="10" spans="1:17">
      <c r="A10" s="2"/>
      <c r="C10">
        <f t="shared" ref="C10:J10" si="19">SUM(C8:C9)</f>
        <v>14000</v>
      </c>
      <c r="D10" s="1">
        <f t="shared" si="19"/>
        <v>2275</v>
      </c>
      <c r="E10" s="1">
        <f t="shared" si="19"/>
        <v>16275</v>
      </c>
      <c r="F10" s="11">
        <f t="shared" si="19"/>
        <v>9324</v>
      </c>
      <c r="G10" s="1">
        <f t="shared" si="19"/>
        <v>1515.1499999999999</v>
      </c>
      <c r="H10" s="1">
        <f t="shared" si="19"/>
        <v>10839.150000000001</v>
      </c>
      <c r="I10" s="11">
        <f t="shared" si="19"/>
        <v>4676</v>
      </c>
      <c r="J10" s="1">
        <f t="shared" si="19"/>
        <v>759.84999999999991</v>
      </c>
      <c r="K10" s="1">
        <f t="shared" si="7"/>
        <v>5435.85</v>
      </c>
      <c r="M10" s="3"/>
      <c r="N10" s="11"/>
      <c r="O10" s="11"/>
      <c r="P10" s="11"/>
      <c r="Q10" s="11"/>
    </row>
    <row r="11" spans="1:17">
      <c r="A11" s="2" t="s">
        <v>27</v>
      </c>
      <c r="B11" t="s">
        <v>12</v>
      </c>
      <c r="C11" s="1">
        <v>7000</v>
      </c>
      <c r="D11" s="1">
        <f t="shared" si="12"/>
        <v>1225</v>
      </c>
      <c r="E11" s="1">
        <f t="shared" si="13"/>
        <v>8225</v>
      </c>
      <c r="F11" s="11">
        <f t="shared" si="14"/>
        <v>4662</v>
      </c>
      <c r="G11" s="1">
        <f t="shared" si="15"/>
        <v>815.84999999999991</v>
      </c>
      <c r="H11" s="1">
        <f t="shared" si="16"/>
        <v>5477.85</v>
      </c>
      <c r="I11" s="11">
        <f t="shared" si="17"/>
        <v>2338</v>
      </c>
      <c r="J11" s="1">
        <f t="shared" si="18"/>
        <v>409.15</v>
      </c>
      <c r="K11" s="1">
        <f t="shared" si="7"/>
        <v>2747.15</v>
      </c>
      <c r="L11" s="10" t="str">
        <f>Mortgage!A11</f>
        <v>04.06.10</v>
      </c>
      <c r="M11" s="3">
        <f>Mortgage!B11</f>
        <v>6060.77</v>
      </c>
      <c r="N11" s="11">
        <f t="shared" si="9"/>
        <v>5736.2157665000004</v>
      </c>
      <c r="O11" s="11">
        <f t="shared" si="10"/>
        <v>324.55423350000001</v>
      </c>
      <c r="P11" s="11">
        <f t="shared" si="8"/>
        <v>-1074.2157665000004</v>
      </c>
      <c r="Q11" s="11">
        <f t="shared" si="11"/>
        <v>2013.4457665</v>
      </c>
    </row>
    <row r="12" spans="1:17">
      <c r="A12" s="2" t="s">
        <v>28</v>
      </c>
      <c r="B12" t="s">
        <v>12</v>
      </c>
      <c r="C12" s="1">
        <v>7000</v>
      </c>
      <c r="D12" s="1">
        <f t="shared" si="12"/>
        <v>1225</v>
      </c>
      <c r="E12" s="1">
        <f t="shared" si="13"/>
        <v>8225</v>
      </c>
      <c r="F12" s="11">
        <f t="shared" si="14"/>
        <v>4662</v>
      </c>
      <c r="G12" s="1">
        <f t="shared" si="15"/>
        <v>815.84999999999991</v>
      </c>
      <c r="H12" s="1">
        <f t="shared" si="16"/>
        <v>5477.85</v>
      </c>
      <c r="I12" s="11">
        <f t="shared" si="17"/>
        <v>2338</v>
      </c>
      <c r="J12" s="1">
        <f t="shared" si="18"/>
        <v>409.15</v>
      </c>
      <c r="K12" s="1">
        <f t="shared" si="7"/>
        <v>2747.15</v>
      </c>
      <c r="L12" s="10" t="str">
        <f>Mortgage!A12</f>
        <v>05.07.10</v>
      </c>
      <c r="M12" s="3">
        <f>Mortgage!B12</f>
        <v>6060.77</v>
      </c>
      <c r="N12" s="11">
        <f t="shared" si="9"/>
        <v>5736.2157665000004</v>
      </c>
      <c r="O12" s="11">
        <f t="shared" si="10"/>
        <v>324.55423350000001</v>
      </c>
      <c r="P12" s="11">
        <f t="shared" si="8"/>
        <v>-1074.2157665000004</v>
      </c>
      <c r="Q12" s="11">
        <f t="shared" si="11"/>
        <v>2013.4457665</v>
      </c>
    </row>
    <row r="13" spans="1:17">
      <c r="A13" s="2" t="s">
        <v>29</v>
      </c>
      <c r="B13" t="s">
        <v>12</v>
      </c>
      <c r="C13" s="1">
        <v>7000</v>
      </c>
      <c r="D13" s="1">
        <f t="shared" si="12"/>
        <v>1225</v>
      </c>
      <c r="E13" s="1">
        <f t="shared" si="13"/>
        <v>8225</v>
      </c>
      <c r="F13" s="11">
        <f t="shared" si="14"/>
        <v>4662</v>
      </c>
      <c r="G13" s="1">
        <f t="shared" si="15"/>
        <v>815.84999999999991</v>
      </c>
      <c r="H13" s="1">
        <f t="shared" si="16"/>
        <v>5477.85</v>
      </c>
      <c r="I13" s="11">
        <f t="shared" si="17"/>
        <v>2338</v>
      </c>
      <c r="J13" s="1">
        <f t="shared" si="18"/>
        <v>409.15</v>
      </c>
      <c r="K13" s="1">
        <f t="shared" si="7"/>
        <v>2747.15</v>
      </c>
      <c r="L13" s="10" t="str">
        <f>Mortgage!A13</f>
        <v>04.08.10</v>
      </c>
      <c r="M13" s="3">
        <f>Mortgage!B13</f>
        <v>6060.77</v>
      </c>
      <c r="N13" s="11">
        <f t="shared" si="9"/>
        <v>5736.2157665000004</v>
      </c>
      <c r="O13" s="11">
        <f t="shared" ref="O13" si="20">M13*0.05355</f>
        <v>324.55423350000001</v>
      </c>
      <c r="P13" s="11">
        <f t="shared" ref="P13" si="21">F13-N13</f>
        <v>-1074.2157665000004</v>
      </c>
      <c r="Q13" s="11">
        <f t="shared" ref="Q13" si="22">I13-O13</f>
        <v>2013.4457665</v>
      </c>
    </row>
    <row r="14" spans="1:17">
      <c r="Q14" s="11">
        <f>SUM(Q4:Q13)</f>
        <v>16325.103903500003</v>
      </c>
    </row>
  </sheetData>
  <printOptions gridLines="1"/>
  <pageMargins left="7.874015748031496E-2" right="0.11811023622047245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2010-07-21T18:59:38Z</cp:lastPrinted>
  <dcterms:created xsi:type="dcterms:W3CDTF">2009-09-02T11:57:53Z</dcterms:created>
  <dcterms:modified xsi:type="dcterms:W3CDTF">2010-09-20T13:46:19Z</dcterms:modified>
</cp:coreProperties>
</file>