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110" windowWidth="15420" windowHeight="4170"/>
  </bookViews>
  <sheets>
    <sheet name="Mortgage" sheetId="1" r:id="rId1"/>
    <sheet name="Rent" sheetId="2" r:id="rId2"/>
    <sheet name="Sheet3" sheetId="3" r:id="rId3"/>
  </sheets>
  <definedNames>
    <definedName name="_xlnm.Print_Area" localSheetId="1">Rent!$A$2:$Q$20</definedName>
  </definedNames>
  <calcPr calcId="125725"/>
</workbook>
</file>

<file path=xl/calcChain.xml><?xml version="1.0" encoding="utf-8"?>
<calcChain xmlns="http://schemas.openxmlformats.org/spreadsheetml/2006/main">
  <c r="M14" i="2"/>
  <c r="N14" s="1"/>
  <c r="M15"/>
  <c r="N15" s="1"/>
  <c r="M16"/>
  <c r="N16" s="1"/>
  <c r="M17"/>
  <c r="N17" s="1"/>
  <c r="O17"/>
  <c r="M18"/>
  <c r="N18" s="1"/>
  <c r="M19"/>
  <c r="N19" s="1"/>
  <c r="M20"/>
  <c r="N20" s="1"/>
  <c r="I14"/>
  <c r="J14" s="1"/>
  <c r="K14" s="1"/>
  <c r="I15"/>
  <c r="J15"/>
  <c r="K15" s="1"/>
  <c r="I16"/>
  <c r="J16" s="1"/>
  <c r="K16" s="1"/>
  <c r="I17"/>
  <c r="J17" s="1"/>
  <c r="K17" s="1"/>
  <c r="I18"/>
  <c r="J18" s="1"/>
  <c r="K18" s="1"/>
  <c r="I19"/>
  <c r="J19" s="1"/>
  <c r="K19" s="1"/>
  <c r="I20"/>
  <c r="J20" s="1"/>
  <c r="K20" s="1"/>
  <c r="D14"/>
  <c r="E14" s="1"/>
  <c r="F14"/>
  <c r="G14"/>
  <c r="H14" s="1"/>
  <c r="D15"/>
  <c r="E15"/>
  <c r="F15"/>
  <c r="G15"/>
  <c r="H15" s="1"/>
  <c r="D16"/>
  <c r="E16" s="1"/>
  <c r="F16"/>
  <c r="G16" s="1"/>
  <c r="H16" s="1"/>
  <c r="D17"/>
  <c r="E17"/>
  <c r="F17"/>
  <c r="G17"/>
  <c r="H17" s="1"/>
  <c r="D18"/>
  <c r="E18" s="1"/>
  <c r="F18"/>
  <c r="G18" s="1"/>
  <c r="H18" s="1"/>
  <c r="D19"/>
  <c r="E19"/>
  <c r="F19"/>
  <c r="G19"/>
  <c r="H19" s="1"/>
  <c r="D20"/>
  <c r="E20" s="1"/>
  <c r="F20"/>
  <c r="G20" s="1"/>
  <c r="H20" s="1"/>
  <c r="P17" l="1"/>
  <c r="O15"/>
  <c r="Q15" s="1"/>
  <c r="P15"/>
  <c r="O18"/>
  <c r="O19"/>
  <c r="P20"/>
  <c r="P19"/>
  <c r="Q17"/>
  <c r="Q19"/>
  <c r="Q18"/>
  <c r="P18"/>
  <c r="P16"/>
  <c r="P14"/>
  <c r="O20"/>
  <c r="Q20" s="1"/>
  <c r="O16"/>
  <c r="Q16" s="1"/>
  <c r="O14"/>
  <c r="Q14" s="1"/>
  <c r="C10" l="1"/>
  <c r="D5"/>
  <c r="E5" s="1"/>
  <c r="F5"/>
  <c r="G5" s="1"/>
  <c r="H5" s="1"/>
  <c r="I5"/>
  <c r="J5" s="1"/>
  <c r="K5" s="1"/>
  <c r="D6"/>
  <c r="E6" s="1"/>
  <c r="F6"/>
  <c r="G6" s="1"/>
  <c r="H6" s="1"/>
  <c r="I6"/>
  <c r="J6" s="1"/>
  <c r="K6" s="1"/>
  <c r="D7"/>
  <c r="E7" s="1"/>
  <c r="F7"/>
  <c r="G7" s="1"/>
  <c r="H7" s="1"/>
  <c r="I7"/>
  <c r="J7" s="1"/>
  <c r="D8"/>
  <c r="E8" s="1"/>
  <c r="F8"/>
  <c r="G8" s="1"/>
  <c r="I8"/>
  <c r="J8" s="1"/>
  <c r="D4"/>
  <c r="C8" i="1"/>
  <c r="D9" i="2"/>
  <c r="E9" s="1"/>
  <c r="F9"/>
  <c r="G9" s="1"/>
  <c r="H9" s="1"/>
  <c r="I9"/>
  <c r="J9" s="1"/>
  <c r="K9" s="1"/>
  <c r="D11"/>
  <c r="E11" s="1"/>
  <c r="F11"/>
  <c r="G11" s="1"/>
  <c r="H11" s="1"/>
  <c r="I11"/>
  <c r="J11" s="1"/>
  <c r="K11" s="1"/>
  <c r="D12"/>
  <c r="E12" s="1"/>
  <c r="F12"/>
  <c r="G12" s="1"/>
  <c r="H12" s="1"/>
  <c r="I12"/>
  <c r="J12" s="1"/>
  <c r="K12" s="1"/>
  <c r="D13"/>
  <c r="E13" s="1"/>
  <c r="F13"/>
  <c r="G13" s="1"/>
  <c r="H13" s="1"/>
  <c r="I13"/>
  <c r="J13" s="1"/>
  <c r="K13" s="1"/>
  <c r="J2"/>
  <c r="G2"/>
  <c r="E4"/>
  <c r="L12"/>
  <c r="M12"/>
  <c r="L13"/>
  <c r="M13"/>
  <c r="O13" s="1"/>
  <c r="D6" i="1"/>
  <c r="H6" s="1"/>
  <c r="H8"/>
  <c r="L6" i="2"/>
  <c r="L7"/>
  <c r="L9"/>
  <c r="L11"/>
  <c r="L5"/>
  <c r="L4"/>
  <c r="D4" i="1"/>
  <c r="D5"/>
  <c r="H5" s="1"/>
  <c r="L5" s="1"/>
  <c r="M6" i="2"/>
  <c r="O6" s="1"/>
  <c r="M7"/>
  <c r="N7" s="1"/>
  <c r="M9"/>
  <c r="N9" s="1"/>
  <c r="M11"/>
  <c r="O11" s="1"/>
  <c r="G6" i="1"/>
  <c r="K6" s="1"/>
  <c r="G8"/>
  <c r="K8" s="1"/>
  <c r="N6" i="2"/>
  <c r="N12"/>
  <c r="P12" s="1"/>
  <c r="O12"/>
  <c r="Q12" s="1"/>
  <c r="M5"/>
  <c r="N5" s="1"/>
  <c r="M4"/>
  <c r="O4" s="1"/>
  <c r="I4"/>
  <c r="J4" s="1"/>
  <c r="F4"/>
  <c r="G4" s="1"/>
  <c r="F3" i="1"/>
  <c r="J3" s="1"/>
  <c r="G5"/>
  <c r="K5" s="1"/>
  <c r="H4"/>
  <c r="G4"/>
  <c r="K4" s="1"/>
  <c r="J10" i="2" l="1"/>
  <c r="E10"/>
  <c r="H8"/>
  <c r="H10" s="1"/>
  <c r="G10"/>
  <c r="F10"/>
  <c r="D10"/>
  <c r="K7"/>
  <c r="I10"/>
  <c r="I4" i="1"/>
  <c r="O9" i="2"/>
  <c r="Q9" s="1"/>
  <c r="L8" i="1"/>
  <c r="N11" i="2"/>
  <c r="H4"/>
  <c r="K4"/>
  <c r="O7"/>
  <c r="Q7" s="1"/>
  <c r="N13"/>
  <c r="P13" s="1"/>
  <c r="Q13"/>
  <c r="I6" i="1"/>
  <c r="L6"/>
  <c r="Q11" i="2"/>
  <c r="Q6"/>
  <c r="P5"/>
  <c r="P11"/>
  <c r="P9"/>
  <c r="P7"/>
  <c r="P6"/>
  <c r="M8" i="1"/>
  <c r="O5" i="2"/>
  <c r="Q5" s="1"/>
  <c r="M6" i="1"/>
  <c r="L4"/>
  <c r="M4" s="1"/>
  <c r="I8"/>
  <c r="M5"/>
  <c r="I5"/>
  <c r="N4" i="2"/>
  <c r="P4" s="1"/>
  <c r="Q4"/>
  <c r="E4" i="1"/>
  <c r="K10" i="2" l="1"/>
  <c r="E5" i="1"/>
  <c r="F4"/>
  <c r="J4" s="1"/>
  <c r="E6" l="1"/>
  <c r="F5"/>
  <c r="J5" s="1"/>
  <c r="E8" l="1"/>
  <c r="F8" s="1"/>
  <c r="J8" s="1"/>
  <c r="F6"/>
  <c r="J6" s="1"/>
  <c r="H9" l="1"/>
  <c r="L9" s="1"/>
  <c r="C9"/>
  <c r="G9" s="1"/>
  <c r="I9" l="1"/>
  <c r="K9"/>
  <c r="M9" s="1"/>
  <c r="E9"/>
  <c r="F9" l="1"/>
  <c r="J9" s="1"/>
  <c r="H10"/>
  <c r="L10" s="1"/>
  <c r="C10"/>
  <c r="G10" s="1"/>
  <c r="I10" s="1"/>
  <c r="K10" l="1"/>
  <c r="M10" s="1"/>
  <c r="E10"/>
  <c r="C11" s="1"/>
  <c r="F10" l="1"/>
  <c r="J10" s="1"/>
  <c r="H11"/>
  <c r="L11" s="1"/>
  <c r="E11"/>
  <c r="C12" s="1"/>
  <c r="F11" l="1"/>
  <c r="J11" s="1"/>
  <c r="G11"/>
  <c r="I11" s="1"/>
  <c r="K11" l="1"/>
  <c r="M11" s="1"/>
  <c r="H12"/>
  <c r="L12" s="1"/>
  <c r="E12"/>
  <c r="G12"/>
  <c r="I12" s="1"/>
  <c r="C13" l="1"/>
  <c r="H13"/>
  <c r="L13"/>
  <c r="F12"/>
  <c r="J12" s="1"/>
  <c r="K12"/>
  <c r="M12" s="1"/>
  <c r="E13" l="1"/>
  <c r="G13"/>
  <c r="I13" s="1"/>
  <c r="F13" l="1"/>
  <c r="J13" s="1"/>
  <c r="K13"/>
  <c r="M13" s="1"/>
  <c r="C14" l="1"/>
  <c r="H14"/>
  <c r="L14"/>
  <c r="E14" l="1"/>
  <c r="G14"/>
  <c r="I14" s="1"/>
  <c r="K14"/>
  <c r="M14" s="1"/>
  <c r="F14" l="1"/>
  <c r="J14" s="1"/>
  <c r="C15" l="1"/>
  <c r="H15"/>
  <c r="L15"/>
  <c r="E15" l="1"/>
  <c r="G15"/>
  <c r="I15" s="1"/>
  <c r="K15" l="1"/>
  <c r="M15" s="1"/>
  <c r="F15"/>
  <c r="J15" s="1"/>
  <c r="C16" l="1"/>
  <c r="H16"/>
  <c r="L16"/>
  <c r="E16" l="1"/>
  <c r="G16"/>
  <c r="I16" s="1"/>
  <c r="K16" l="1"/>
  <c r="M16" s="1"/>
  <c r="F16"/>
  <c r="J16" s="1"/>
  <c r="C17" l="1"/>
  <c r="H17"/>
  <c r="L17" s="1"/>
  <c r="E17" l="1"/>
  <c r="G17"/>
  <c r="I17" s="1"/>
  <c r="K17"/>
  <c r="M17" s="1"/>
  <c r="F17" l="1"/>
  <c r="J17" s="1"/>
  <c r="C18" l="1"/>
  <c r="H18"/>
  <c r="L18" s="1"/>
  <c r="E18" l="1"/>
  <c r="G18"/>
  <c r="I18" s="1"/>
  <c r="K18" l="1"/>
  <c r="M18" s="1"/>
  <c r="F18"/>
  <c r="J18" s="1"/>
  <c r="C19" l="1"/>
  <c r="H19"/>
  <c r="L19"/>
  <c r="E19" l="1"/>
  <c r="G19"/>
  <c r="I19" s="1"/>
  <c r="F19" l="1"/>
  <c r="J19" s="1"/>
  <c r="K19"/>
  <c r="M19" s="1"/>
</calcChain>
</file>

<file path=xl/sharedStrings.xml><?xml version="1.0" encoding="utf-8"?>
<sst xmlns="http://schemas.openxmlformats.org/spreadsheetml/2006/main" count="80" uniqueCount="52">
  <si>
    <t>Capital</t>
  </si>
  <si>
    <t>Interest</t>
  </si>
  <si>
    <t>Date</t>
  </si>
  <si>
    <t>Pension Share</t>
  </si>
  <si>
    <t>Balance</t>
  </si>
  <si>
    <t>Payment</t>
  </si>
  <si>
    <t>D &amp; K Share</t>
  </si>
  <si>
    <t>D&amp;K share</t>
  </si>
  <si>
    <t>Pens share</t>
  </si>
  <si>
    <t>mortgage</t>
  </si>
  <si>
    <t>Pens keep</t>
  </si>
  <si>
    <t>25.12.09</t>
  </si>
  <si>
    <t>from DWB rent</t>
  </si>
  <si>
    <t>04.01.10</t>
  </si>
  <si>
    <t>25.01.10</t>
  </si>
  <si>
    <t>Date 2</t>
  </si>
  <si>
    <t>Date 1</t>
  </si>
  <si>
    <t>RENT</t>
  </si>
  <si>
    <t>MORTGAGE</t>
  </si>
  <si>
    <t>D&amp;K keep</t>
  </si>
  <si>
    <t>Total</t>
  </si>
  <si>
    <t>04.02.10</t>
  </si>
  <si>
    <t>04.03.10</t>
  </si>
  <si>
    <t>25.02.10</t>
  </si>
  <si>
    <t xml:space="preserve">Rent </t>
  </si>
  <si>
    <t>25.03.10</t>
  </si>
  <si>
    <t>25.04.10</t>
  </si>
  <si>
    <t>25.05.10</t>
  </si>
  <si>
    <t>25.06.10</t>
  </si>
  <si>
    <t>25.07.10</t>
  </si>
  <si>
    <t>VAT</t>
  </si>
  <si>
    <t>total</t>
  </si>
  <si>
    <t>VAT rate</t>
  </si>
  <si>
    <t>06.04.10</t>
  </si>
  <si>
    <t>04.05.10</t>
  </si>
  <si>
    <t>04.06.10</t>
  </si>
  <si>
    <t>05.07.10</t>
  </si>
  <si>
    <t>04.08.10</t>
  </si>
  <si>
    <t>25.08.10</t>
  </si>
  <si>
    <t>25.09.10</t>
  </si>
  <si>
    <t>25.10.10</t>
  </si>
  <si>
    <t>25.11.10</t>
  </si>
  <si>
    <t>25.12.10</t>
  </si>
  <si>
    <t>25.01.11</t>
  </si>
  <si>
    <t>25.02.11</t>
  </si>
  <si>
    <t>06.09.10</t>
  </si>
  <si>
    <t>04.10.10</t>
  </si>
  <si>
    <t>04.11.10</t>
  </si>
  <si>
    <t>06.12.10</t>
  </si>
  <si>
    <t>04.01.11</t>
  </si>
  <si>
    <t>04.02.11</t>
  </si>
  <si>
    <t>04.03.11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</si>
</sst>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0" xfId="0" applyNumberFormat="1" applyBorder="1"/>
    <xf numFmtId="14" fontId="0" fillId="0" borderId="0" xfId="0" applyNumberFormat="1"/>
    <xf numFmtId="2" fontId="0" fillId="0" borderId="0" xfId="0" applyNumberFormat="1"/>
    <xf numFmtId="2" fontId="0" fillId="0" borderId="2" xfId="0" applyNumberFormat="1" applyBorder="1"/>
    <xf numFmtId="2" fontId="0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3" zoomScaleNormal="100" workbookViewId="0">
      <selection activeCell="E19" sqref="E19:F19"/>
    </sheetView>
  </sheetViews>
  <sheetFormatPr defaultRowHeight="15"/>
  <cols>
    <col min="1" max="1" width="11" style="2" customWidth="1"/>
    <col min="2" max="2" width="13.28515625" style="3" customWidth="1"/>
    <col min="3" max="3" width="8.42578125" style="3" customWidth="1"/>
    <col min="4" max="4" width="9" style="3" customWidth="1"/>
    <col min="5" max="5" width="10" style="6" customWidth="1"/>
    <col min="6" max="6" width="9.5703125" style="4" customWidth="1"/>
    <col min="7" max="7" width="9.42578125" style="1" customWidth="1"/>
    <col min="8" max="8" width="8.5703125" style="1" customWidth="1"/>
    <col min="9" max="9" width="8.42578125" style="8" customWidth="1"/>
    <col min="10" max="10" width="9.7109375" customWidth="1"/>
    <col min="11" max="11" width="9" customWidth="1"/>
    <col min="12" max="12" width="8.7109375" style="5" customWidth="1"/>
    <col min="13" max="13" width="8.140625" style="7" customWidth="1"/>
  </cols>
  <sheetData>
    <row r="1" spans="1:14">
      <c r="B1" s="3" t="s">
        <v>18</v>
      </c>
      <c r="F1" s="16" t="s">
        <v>3</v>
      </c>
      <c r="G1" s="17"/>
      <c r="H1" s="17"/>
      <c r="J1" s="16" t="s">
        <v>6</v>
      </c>
      <c r="K1" s="17"/>
      <c r="L1" s="17"/>
      <c r="M1" s="18"/>
      <c r="N1" s="5"/>
    </row>
    <row r="2" spans="1:14">
      <c r="A2" s="2" t="s">
        <v>2</v>
      </c>
      <c r="B2" s="3" t="s">
        <v>5</v>
      </c>
      <c r="C2" s="3" t="s">
        <v>0</v>
      </c>
      <c r="D2" s="3" t="s">
        <v>1</v>
      </c>
      <c r="E2" s="6" t="s">
        <v>4</v>
      </c>
      <c r="F2" s="4" t="s">
        <v>4</v>
      </c>
      <c r="G2" s="4" t="s">
        <v>0</v>
      </c>
      <c r="H2" s="4" t="s">
        <v>1</v>
      </c>
      <c r="I2" s="6" t="s">
        <v>20</v>
      </c>
      <c r="J2" s="4" t="s">
        <v>4</v>
      </c>
      <c r="K2" s="4" t="s">
        <v>0</v>
      </c>
      <c r="L2" s="4" t="s">
        <v>1</v>
      </c>
      <c r="M2" s="7" t="s">
        <v>20</v>
      </c>
      <c r="N2" s="5"/>
    </row>
    <row r="3" spans="1:14">
      <c r="E3" s="6">
        <v>742000</v>
      </c>
      <c r="F3" s="4">
        <f>E3*0.05355</f>
        <v>39734.1</v>
      </c>
      <c r="G3" s="4"/>
      <c r="H3" s="4"/>
      <c r="I3" s="6"/>
      <c r="J3" s="9">
        <f t="shared" ref="J3:J4" si="0">E3-F3</f>
        <v>702265.9</v>
      </c>
      <c r="K3" s="5"/>
      <c r="N3" s="5"/>
    </row>
    <row r="4" spans="1:14">
      <c r="A4" s="2" t="s">
        <v>13</v>
      </c>
      <c r="B4" s="3">
        <v>4758.03</v>
      </c>
      <c r="C4" s="3">
        <v>3015.15</v>
      </c>
      <c r="D4" s="3">
        <f>B4-C4</f>
        <v>1742.8799999999997</v>
      </c>
      <c r="E4" s="6">
        <f>E3-C4</f>
        <v>738984.85</v>
      </c>
      <c r="F4" s="4">
        <f>E4*0.05355</f>
        <v>39572.638717499998</v>
      </c>
      <c r="G4" s="4">
        <f>C4*0.05355</f>
        <v>161.46128250000001</v>
      </c>
      <c r="H4" s="4">
        <f>D4*0.05355</f>
        <v>93.331223999999978</v>
      </c>
      <c r="I4" s="6">
        <f>SUM(G4:H4)</f>
        <v>254.7925065</v>
      </c>
      <c r="J4" s="9">
        <f t="shared" si="0"/>
        <v>699412.21128249995</v>
      </c>
      <c r="K4" s="3">
        <f>C4-G4</f>
        <v>2853.6887175000002</v>
      </c>
      <c r="L4" s="4">
        <f>D4-H4</f>
        <v>1649.5487759999996</v>
      </c>
      <c r="M4" s="12">
        <f>SUM(K4:L4)</f>
        <v>4503.2374934999998</v>
      </c>
    </row>
    <row r="5" spans="1:14">
      <c r="A5" s="2" t="s">
        <v>21</v>
      </c>
      <c r="B5" s="3">
        <v>4761.38</v>
      </c>
      <c r="C5" s="3">
        <v>3025.2</v>
      </c>
      <c r="D5" s="3">
        <f>B5-C5</f>
        <v>1736.1800000000003</v>
      </c>
      <c r="E5" s="13">
        <f>E4-C5</f>
        <v>735959.65</v>
      </c>
      <c r="F5" s="4">
        <f>E5*0.05355</f>
        <v>39410.639257499999</v>
      </c>
      <c r="G5" s="4">
        <f>C5*0.05355</f>
        <v>161.99946</v>
      </c>
      <c r="H5" s="4">
        <f>D5*0.05355</f>
        <v>92.972439000000023</v>
      </c>
      <c r="I5" s="6">
        <f>SUM(G5:H5)</f>
        <v>254.97189900000001</v>
      </c>
      <c r="J5" s="9">
        <f t="shared" ref="J5" si="1">E5-F5</f>
        <v>696549.01074250008</v>
      </c>
      <c r="K5" s="3">
        <f>C5-G5</f>
        <v>2863.2005399999998</v>
      </c>
      <c r="L5" s="4">
        <f>D5-H5</f>
        <v>1643.2075610000002</v>
      </c>
      <c r="M5" s="12">
        <f>SUM(K5:L5)</f>
        <v>4506.408101</v>
      </c>
      <c r="N5" s="5"/>
    </row>
    <row r="6" spans="1:14">
      <c r="A6" s="2" t="s">
        <v>22</v>
      </c>
      <c r="B6" s="3">
        <v>4600.57</v>
      </c>
      <c r="C6" s="3">
        <v>3035.29</v>
      </c>
      <c r="D6" s="3">
        <f t="shared" ref="D6" si="2">B6-C6</f>
        <v>1565.2799999999997</v>
      </c>
      <c r="E6" s="6">
        <f t="shared" ref="E6:E12" si="3">E5-C6</f>
        <v>732924.36</v>
      </c>
      <c r="F6" s="4">
        <f t="shared" ref="F6:F12" si="4">E6*0.05355</f>
        <v>39248.099477999996</v>
      </c>
      <c r="G6" s="4">
        <f t="shared" ref="G6:G12" si="5">C6*0.05355</f>
        <v>162.53977950000001</v>
      </c>
      <c r="H6" s="4">
        <f t="shared" ref="H6:H12" si="6">D6*0.05355</f>
        <v>83.820743999999991</v>
      </c>
      <c r="I6" s="6">
        <f t="shared" ref="I6:I12" si="7">SUM(G6:H6)</f>
        <v>246.3605235</v>
      </c>
      <c r="J6" s="9">
        <f t="shared" ref="J6:J12" si="8">E6-F6</f>
        <v>693676.26052200003</v>
      </c>
      <c r="K6" s="3">
        <f t="shared" ref="K6:K12" si="9">C6-G6</f>
        <v>2872.7502205000001</v>
      </c>
      <c r="L6" s="4">
        <f t="shared" ref="L6:L12" si="10">D6-H6</f>
        <v>1481.4592559999996</v>
      </c>
      <c r="M6" s="12">
        <f t="shared" ref="M6:M12" si="11">SUM(K6:L6)</f>
        <v>4354.2094765000002</v>
      </c>
    </row>
    <row r="7" spans="1:14">
      <c r="G7" s="4"/>
      <c r="H7" s="4"/>
      <c r="I7" s="6"/>
      <c r="J7" s="9"/>
      <c r="K7" s="3"/>
      <c r="L7" s="4"/>
      <c r="M7" s="12"/>
    </row>
    <row r="8" spans="1:14">
      <c r="A8" s="2" t="s">
        <v>33</v>
      </c>
      <c r="B8" s="3">
        <v>6060.77</v>
      </c>
      <c r="C8" s="3">
        <f>B8-D8</f>
        <v>2409.6000000000004</v>
      </c>
      <c r="D8" s="3">
        <v>3651.17</v>
      </c>
      <c r="E8" s="6">
        <f>E6-C8</f>
        <v>730514.76</v>
      </c>
      <c r="F8" s="4">
        <f t="shared" si="4"/>
        <v>39119.065397999999</v>
      </c>
      <c r="G8" s="4">
        <f t="shared" si="5"/>
        <v>129.03408000000002</v>
      </c>
      <c r="H8" s="4">
        <f t="shared" si="6"/>
        <v>195.52015349999999</v>
      </c>
      <c r="I8" s="6">
        <f t="shared" si="7"/>
        <v>324.55423350000001</v>
      </c>
      <c r="J8" s="9">
        <f t="shared" si="8"/>
        <v>691395.69460200006</v>
      </c>
      <c r="K8" s="3">
        <f t="shared" si="9"/>
        <v>2280.5659200000005</v>
      </c>
      <c r="L8" s="4">
        <f t="shared" si="10"/>
        <v>3455.6498465</v>
      </c>
      <c r="M8" s="12">
        <f t="shared" si="11"/>
        <v>5736.2157665000004</v>
      </c>
    </row>
    <row r="9" spans="1:14">
      <c r="A9" s="2" t="s">
        <v>34</v>
      </c>
      <c r="B9" s="3">
        <v>6060.77</v>
      </c>
      <c r="C9" s="3">
        <f>B9-D9</f>
        <v>2972.9900000000002</v>
      </c>
      <c r="D9" s="3">
        <v>3087.78</v>
      </c>
      <c r="E9" s="6">
        <f t="shared" si="3"/>
        <v>727541.77</v>
      </c>
      <c r="F9" s="4">
        <f t="shared" si="4"/>
        <v>38959.861783500004</v>
      </c>
      <c r="G9" s="4">
        <f t="shared" si="5"/>
        <v>159.20361450000001</v>
      </c>
      <c r="H9" s="4">
        <f t="shared" si="6"/>
        <v>165.35061900000002</v>
      </c>
      <c r="I9" s="6">
        <f t="shared" si="7"/>
        <v>324.55423350000001</v>
      </c>
      <c r="J9" s="9">
        <f t="shared" si="8"/>
        <v>688581.90821649996</v>
      </c>
      <c r="K9" s="3">
        <f t="shared" si="9"/>
        <v>2813.7863855000001</v>
      </c>
      <c r="L9" s="4">
        <f t="shared" si="10"/>
        <v>2922.4293810000004</v>
      </c>
      <c r="M9" s="12">
        <f t="shared" si="11"/>
        <v>5736.2157665000004</v>
      </c>
    </row>
    <row r="10" spans="1:14">
      <c r="A10" s="2" t="s">
        <v>35</v>
      </c>
      <c r="B10" s="3">
        <v>6060.77</v>
      </c>
      <c r="C10" s="3">
        <f t="shared" ref="C10:C19" si="12">B10-D10</f>
        <v>2656.0700000000006</v>
      </c>
      <c r="D10" s="3">
        <v>3404.7</v>
      </c>
      <c r="E10" s="6">
        <f t="shared" si="3"/>
        <v>724885.70000000007</v>
      </c>
      <c r="F10" s="4">
        <f t="shared" si="4"/>
        <v>38817.629235000008</v>
      </c>
      <c r="G10" s="4">
        <f t="shared" si="5"/>
        <v>142.23254850000004</v>
      </c>
      <c r="H10" s="4">
        <f t="shared" si="6"/>
        <v>182.321685</v>
      </c>
      <c r="I10" s="6">
        <f t="shared" si="7"/>
        <v>324.55423350000001</v>
      </c>
      <c r="J10" s="9">
        <f t="shared" si="8"/>
        <v>686068.07076500007</v>
      </c>
      <c r="K10" s="3">
        <f t="shared" si="9"/>
        <v>2513.8374515000005</v>
      </c>
      <c r="L10" s="4">
        <f t="shared" si="10"/>
        <v>3222.3783149999999</v>
      </c>
      <c r="M10" s="12">
        <f t="shared" si="11"/>
        <v>5736.2157665000004</v>
      </c>
    </row>
    <row r="11" spans="1:14">
      <c r="A11" s="2" t="s">
        <v>36</v>
      </c>
      <c r="B11" s="3">
        <v>6060.77</v>
      </c>
      <c r="C11" s="3">
        <f t="shared" si="12"/>
        <v>2668.5000000000005</v>
      </c>
      <c r="D11" s="3">
        <v>3392.27</v>
      </c>
      <c r="E11" s="6">
        <f t="shared" si="3"/>
        <v>722217.20000000007</v>
      </c>
      <c r="F11" s="4">
        <f t="shared" si="4"/>
        <v>38674.731060000006</v>
      </c>
      <c r="G11" s="4">
        <f t="shared" si="5"/>
        <v>142.89817500000004</v>
      </c>
      <c r="H11" s="4">
        <f t="shared" si="6"/>
        <v>181.6560585</v>
      </c>
      <c r="I11" s="6">
        <f t="shared" si="7"/>
        <v>324.55423350000001</v>
      </c>
      <c r="J11" s="9">
        <f t="shared" si="8"/>
        <v>683542.46894000005</v>
      </c>
      <c r="K11" s="3">
        <f t="shared" si="9"/>
        <v>2525.6018250000006</v>
      </c>
      <c r="L11" s="4">
        <f t="shared" si="10"/>
        <v>3210.6139414999998</v>
      </c>
      <c r="M11" s="12">
        <f t="shared" si="11"/>
        <v>5736.2157665000004</v>
      </c>
    </row>
    <row r="12" spans="1:14">
      <c r="A12" s="2" t="s">
        <v>37</v>
      </c>
      <c r="B12" s="3">
        <v>6060.76</v>
      </c>
      <c r="C12" s="3">
        <f t="shared" si="12"/>
        <v>2790.01</v>
      </c>
      <c r="D12" s="3">
        <v>3270.75</v>
      </c>
      <c r="E12" s="6">
        <f t="shared" si="3"/>
        <v>719427.19000000006</v>
      </c>
      <c r="F12" s="4">
        <f t="shared" si="4"/>
        <v>38525.326024500006</v>
      </c>
      <c r="G12" s="4">
        <f t="shared" si="5"/>
        <v>149.40503550000003</v>
      </c>
      <c r="H12" s="4">
        <f t="shared" si="6"/>
        <v>175.1486625</v>
      </c>
      <c r="I12" s="6">
        <f t="shared" si="7"/>
        <v>324.55369800000005</v>
      </c>
      <c r="J12" s="9">
        <f t="shared" si="8"/>
        <v>680901.86397550011</v>
      </c>
      <c r="K12" s="3">
        <f t="shared" si="9"/>
        <v>2640.6049645000003</v>
      </c>
      <c r="L12" s="4">
        <f t="shared" si="10"/>
        <v>3095.6013375000002</v>
      </c>
      <c r="M12" s="12">
        <f t="shared" si="11"/>
        <v>5736.2063020000005</v>
      </c>
    </row>
    <row r="13" spans="1:14">
      <c r="A13" s="2">
        <v>40422</v>
      </c>
      <c r="B13" s="3">
        <v>6060.77</v>
      </c>
      <c r="C13" s="3">
        <f t="shared" si="12"/>
        <v>2476.8400000000006</v>
      </c>
      <c r="D13" s="3">
        <v>3583.93</v>
      </c>
      <c r="E13" s="6">
        <f t="shared" ref="E13:E19" si="13">E12-C13</f>
        <v>716950.35000000009</v>
      </c>
      <c r="F13" s="4">
        <f t="shared" ref="F13:F19" si="14">E13*0.05355</f>
        <v>38392.691242500005</v>
      </c>
      <c r="G13" s="4">
        <f t="shared" ref="G13:G19" si="15">C13*0.05355</f>
        <v>132.63478200000003</v>
      </c>
      <c r="H13" s="4">
        <f t="shared" ref="H13:H19" si="16">D13*0.05355</f>
        <v>191.91945149999998</v>
      </c>
      <c r="I13" s="6">
        <f t="shared" ref="I13:I19" si="17">SUM(G13:H13)</f>
        <v>324.55423350000001</v>
      </c>
      <c r="J13" s="9">
        <f t="shared" ref="J13:J19" si="18">E13-F13</f>
        <v>678557.65875750012</v>
      </c>
      <c r="K13" s="3">
        <f t="shared" ref="K13:K19" si="19">C13-G13</f>
        <v>2344.2052180000005</v>
      </c>
      <c r="L13" s="4">
        <f t="shared" ref="L13:L19" si="20">D13-H13</f>
        <v>3392.0105484999999</v>
      </c>
      <c r="M13" s="12">
        <f t="shared" ref="M13:M19" si="21">SUM(K13:L13)</f>
        <v>5736.2157665000004</v>
      </c>
    </row>
    <row r="14" spans="1:14">
      <c r="A14" s="2">
        <v>40452</v>
      </c>
      <c r="B14" s="3">
        <v>6060.77</v>
      </c>
      <c r="C14" s="3">
        <f t="shared" si="12"/>
        <v>3030.3300000000004</v>
      </c>
      <c r="D14" s="3">
        <v>3030.44</v>
      </c>
      <c r="E14" s="6">
        <f t="shared" si="13"/>
        <v>713920.02000000014</v>
      </c>
      <c r="F14" s="4">
        <f t="shared" si="14"/>
        <v>38230.417071000011</v>
      </c>
      <c r="G14" s="4">
        <f t="shared" si="15"/>
        <v>162.27417150000002</v>
      </c>
      <c r="H14" s="4">
        <f t="shared" si="16"/>
        <v>162.28006200000002</v>
      </c>
      <c r="I14" s="6">
        <f t="shared" si="17"/>
        <v>324.55423350000001</v>
      </c>
      <c r="J14" s="9">
        <f t="shared" si="18"/>
        <v>675689.60292900016</v>
      </c>
      <c r="K14" s="3">
        <f t="shared" si="19"/>
        <v>2868.0558285000002</v>
      </c>
      <c r="L14" s="4">
        <f t="shared" si="20"/>
        <v>2868.1599380000002</v>
      </c>
      <c r="M14" s="12">
        <f t="shared" si="21"/>
        <v>5736.2157665000004</v>
      </c>
    </row>
    <row r="15" spans="1:14">
      <c r="A15" s="2">
        <v>40483</v>
      </c>
      <c r="B15" s="3">
        <v>6060.77</v>
      </c>
      <c r="C15" s="3">
        <f t="shared" si="12"/>
        <v>2719.8200000000006</v>
      </c>
      <c r="D15" s="3">
        <v>3340.95</v>
      </c>
      <c r="E15" s="6">
        <f t="shared" si="13"/>
        <v>711200.20000000019</v>
      </c>
      <c r="F15" s="4">
        <f t="shared" si="14"/>
        <v>38084.770710000012</v>
      </c>
      <c r="G15" s="4">
        <f t="shared" si="15"/>
        <v>145.64636100000004</v>
      </c>
      <c r="H15" s="4">
        <f t="shared" si="16"/>
        <v>178.9078725</v>
      </c>
      <c r="I15" s="6">
        <f t="shared" si="17"/>
        <v>324.55423350000001</v>
      </c>
      <c r="J15" s="9">
        <f t="shared" si="18"/>
        <v>673115.42929000012</v>
      </c>
      <c r="K15" s="3">
        <f t="shared" si="19"/>
        <v>2574.1736390000005</v>
      </c>
      <c r="L15" s="4">
        <f t="shared" si="20"/>
        <v>3162.0421274999999</v>
      </c>
      <c r="M15" s="12">
        <f t="shared" si="21"/>
        <v>5736.2157665000004</v>
      </c>
    </row>
    <row r="16" spans="1:14">
      <c r="A16" s="2">
        <v>40513</v>
      </c>
      <c r="B16" s="3">
        <v>6060.76</v>
      </c>
      <c r="C16" s="3">
        <f t="shared" si="12"/>
        <v>2625.1800000000003</v>
      </c>
      <c r="D16" s="3">
        <v>3435.58</v>
      </c>
      <c r="E16" s="6">
        <f t="shared" si="13"/>
        <v>708575.02000000014</v>
      </c>
      <c r="F16" s="4">
        <f t="shared" si="14"/>
        <v>37944.19232100001</v>
      </c>
      <c r="G16" s="4">
        <f t="shared" si="15"/>
        <v>140.57838900000002</v>
      </c>
      <c r="H16" s="4">
        <f t="shared" si="16"/>
        <v>183.97530900000001</v>
      </c>
      <c r="I16" s="6">
        <f t="shared" si="17"/>
        <v>324.55369800000005</v>
      </c>
      <c r="J16" s="9">
        <f t="shared" si="18"/>
        <v>670630.8276790001</v>
      </c>
      <c r="K16" s="3">
        <f t="shared" si="19"/>
        <v>2484.601611</v>
      </c>
      <c r="L16" s="4">
        <f t="shared" si="20"/>
        <v>3251.604691</v>
      </c>
      <c r="M16" s="12">
        <f t="shared" si="21"/>
        <v>5736.2063020000005</v>
      </c>
    </row>
    <row r="17" spans="1:13">
      <c r="A17" s="2">
        <v>40544</v>
      </c>
      <c r="B17" s="3">
        <v>6060.77</v>
      </c>
      <c r="C17" s="3">
        <f t="shared" si="12"/>
        <v>2958.76</v>
      </c>
      <c r="D17" s="3">
        <v>3102.01</v>
      </c>
      <c r="E17" s="6">
        <f t="shared" si="13"/>
        <v>705616.26000000013</v>
      </c>
      <c r="F17" s="4">
        <f t="shared" si="14"/>
        <v>37785.750723000005</v>
      </c>
      <c r="G17" s="4">
        <f t="shared" si="15"/>
        <v>158.441598</v>
      </c>
      <c r="H17" s="4">
        <f t="shared" si="16"/>
        <v>166.11263550000001</v>
      </c>
      <c r="I17" s="6">
        <f t="shared" si="17"/>
        <v>324.55423350000001</v>
      </c>
      <c r="J17" s="9">
        <f t="shared" si="18"/>
        <v>667830.50927700009</v>
      </c>
      <c r="K17" s="3">
        <f t="shared" si="19"/>
        <v>2800.3184020000003</v>
      </c>
      <c r="L17" s="4">
        <f t="shared" si="20"/>
        <v>2935.8973645000001</v>
      </c>
      <c r="M17" s="12">
        <f t="shared" si="21"/>
        <v>5736.2157665000004</v>
      </c>
    </row>
    <row r="18" spans="1:13">
      <c r="A18" s="2">
        <v>40575</v>
      </c>
      <c r="B18" s="3">
        <v>6060.77</v>
      </c>
      <c r="C18" s="3">
        <f t="shared" si="12"/>
        <v>2758.6800000000003</v>
      </c>
      <c r="D18" s="3">
        <v>3302.09</v>
      </c>
      <c r="E18" s="6">
        <f t="shared" si="13"/>
        <v>702857.58000000007</v>
      </c>
      <c r="F18" s="4">
        <f t="shared" si="14"/>
        <v>37638.023409000001</v>
      </c>
      <c r="G18" s="4">
        <f t="shared" si="15"/>
        <v>147.72731400000001</v>
      </c>
      <c r="H18" s="4">
        <f t="shared" si="16"/>
        <v>176.8269195</v>
      </c>
      <c r="I18" s="6">
        <f t="shared" si="17"/>
        <v>324.55423350000001</v>
      </c>
      <c r="J18" s="9">
        <f t="shared" si="18"/>
        <v>665219.55659100006</v>
      </c>
      <c r="K18" s="3">
        <f t="shared" si="19"/>
        <v>2610.9526860000001</v>
      </c>
      <c r="L18" s="4">
        <f t="shared" si="20"/>
        <v>3125.2630805000003</v>
      </c>
      <c r="M18" s="12">
        <f t="shared" si="21"/>
        <v>5736.2157665000004</v>
      </c>
    </row>
    <row r="19" spans="1:13">
      <c r="A19" s="2">
        <v>40603</v>
      </c>
      <c r="B19" s="3">
        <v>6060.76</v>
      </c>
      <c r="C19" s="3">
        <f t="shared" si="12"/>
        <v>3089.8900000000003</v>
      </c>
      <c r="D19" s="3">
        <v>2970.87</v>
      </c>
      <c r="E19" s="6">
        <f t="shared" si="13"/>
        <v>699767.69000000006</v>
      </c>
      <c r="F19" s="4">
        <f t="shared" si="14"/>
        <v>37472.559799500006</v>
      </c>
      <c r="G19" s="4">
        <f t="shared" si="15"/>
        <v>165.46360950000002</v>
      </c>
      <c r="H19" s="4">
        <f t="shared" si="16"/>
        <v>159.09008850000001</v>
      </c>
      <c r="I19" s="6">
        <f t="shared" si="17"/>
        <v>324.55369800000005</v>
      </c>
      <c r="J19" s="9">
        <f t="shared" si="18"/>
        <v>662295.13020050002</v>
      </c>
      <c r="K19" s="3">
        <f t="shared" si="19"/>
        <v>2924.4263905000003</v>
      </c>
      <c r="L19" s="4">
        <f t="shared" si="20"/>
        <v>2811.7799114999998</v>
      </c>
      <c r="M19" s="12">
        <f t="shared" si="21"/>
        <v>5736.2063020000005</v>
      </c>
    </row>
    <row r="20" spans="1:13">
      <c r="G20" s="4"/>
      <c r="H20" s="4"/>
      <c r="I20" s="6"/>
      <c r="J20" s="9"/>
      <c r="K20" s="3"/>
      <c r="L20" s="4"/>
      <c r="M20" s="12"/>
    </row>
  </sheetData>
  <mergeCells count="2">
    <mergeCell ref="F1:H1"/>
    <mergeCell ref="J1:M1"/>
  </mergeCells>
  <printOptions gridLines="1"/>
  <pageMargins left="0.51181102362204722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1" sqref="A21:XFD23"/>
    </sheetView>
  </sheetViews>
  <sheetFormatPr defaultRowHeight="15"/>
  <cols>
    <col min="1" max="1" width="8.140625" style="1" customWidth="1"/>
    <col min="2" max="2" width="14" customWidth="1"/>
    <col min="3" max="3" width="5.7109375" style="1" customWidth="1"/>
    <col min="4" max="4" width="5" style="1" customWidth="1"/>
    <col min="5" max="5" width="6.85546875" style="1" customWidth="1"/>
    <col min="6" max="6" width="8.7109375" customWidth="1"/>
    <col min="7" max="7" width="7.85546875" customWidth="1"/>
    <col min="8" max="8" width="8" customWidth="1"/>
    <col min="9" max="9" width="8.7109375" customWidth="1"/>
    <col min="10" max="10" width="6.85546875" customWidth="1"/>
    <col min="11" max="11" width="8.140625" customWidth="1"/>
    <col min="12" max="12" width="8.5703125" customWidth="1"/>
    <col min="13" max="13" width="8.140625" customWidth="1"/>
    <col min="14" max="14" width="9.28515625" customWidth="1"/>
    <col min="15" max="15" width="8.28515625" customWidth="1"/>
    <col min="16" max="16" width="9.28515625" customWidth="1"/>
    <col min="17" max="17" width="9.140625" customWidth="1"/>
  </cols>
  <sheetData>
    <row r="2" spans="1:17">
      <c r="A2" s="1" t="s">
        <v>17</v>
      </c>
      <c r="C2" s="14" t="s">
        <v>32</v>
      </c>
      <c r="D2" s="1">
        <v>0.17499999999999999</v>
      </c>
      <c r="G2" s="1">
        <f>D2</f>
        <v>0.17499999999999999</v>
      </c>
      <c r="J2">
        <f>D2</f>
        <v>0.17499999999999999</v>
      </c>
      <c r="L2" t="s">
        <v>18</v>
      </c>
    </row>
    <row r="3" spans="1:17">
      <c r="A3" s="2" t="s">
        <v>16</v>
      </c>
      <c r="C3" s="1" t="s">
        <v>24</v>
      </c>
      <c r="D3" s="1" t="s">
        <v>30</v>
      </c>
      <c r="E3" s="1" t="s">
        <v>31</v>
      </c>
      <c r="F3" t="s">
        <v>7</v>
      </c>
      <c r="G3" s="1" t="s">
        <v>30</v>
      </c>
      <c r="H3" s="1" t="s">
        <v>31</v>
      </c>
      <c r="I3" t="s">
        <v>8</v>
      </c>
      <c r="J3" s="1" t="s">
        <v>30</v>
      </c>
      <c r="K3" s="1" t="s">
        <v>31</v>
      </c>
      <c r="L3" t="s">
        <v>15</v>
      </c>
      <c r="M3" t="s">
        <v>9</v>
      </c>
      <c r="N3" t="s">
        <v>7</v>
      </c>
      <c r="O3" t="s">
        <v>8</v>
      </c>
      <c r="P3" t="s">
        <v>19</v>
      </c>
      <c r="Q3" s="15" t="s">
        <v>10</v>
      </c>
    </row>
    <row r="4" spans="1:17">
      <c r="A4" s="2" t="s">
        <v>11</v>
      </c>
      <c r="B4" t="s">
        <v>12</v>
      </c>
      <c r="C4" s="1">
        <v>7000</v>
      </c>
      <c r="D4" s="1">
        <f>C4*0.15</f>
        <v>1050</v>
      </c>
      <c r="E4" s="1">
        <f>SUM(C4:D4)</f>
        <v>8050</v>
      </c>
      <c r="F4" s="11">
        <f>C4*0.666</f>
        <v>4662</v>
      </c>
      <c r="G4" s="1">
        <f>F4*0.15</f>
        <v>699.3</v>
      </c>
      <c r="H4" s="1">
        <f>SUM(F4:G4)</f>
        <v>5361.3</v>
      </c>
      <c r="I4" s="11">
        <f>C4*0.334</f>
        <v>2338</v>
      </c>
      <c r="J4" s="1">
        <f>I4*0.15</f>
        <v>350.7</v>
      </c>
      <c r="K4" s="1">
        <f>SUM(I4:J4)</f>
        <v>2688.7</v>
      </c>
      <c r="L4" s="10" t="str">
        <f>Mortgage!A4</f>
        <v>04.01.10</v>
      </c>
      <c r="M4" s="3">
        <f>Mortgage!B4</f>
        <v>4758.03</v>
      </c>
      <c r="N4" s="11">
        <f>M4*0.94645</f>
        <v>4503.2374934999998</v>
      </c>
      <c r="O4" s="11">
        <f>M4*0.05355</f>
        <v>254.7925065</v>
      </c>
      <c r="P4" s="11">
        <f>F4-N4</f>
        <v>158.7625065000002</v>
      </c>
      <c r="Q4" s="11">
        <f>I4-O4</f>
        <v>2083.2074935000001</v>
      </c>
    </row>
    <row r="5" spans="1:17">
      <c r="A5" s="2" t="s">
        <v>14</v>
      </c>
      <c r="B5" t="s">
        <v>12</v>
      </c>
      <c r="C5" s="1">
        <v>7000</v>
      </c>
      <c r="D5" s="1">
        <f t="shared" ref="D5:D8" si="0">C5*0.15</f>
        <v>1050</v>
      </c>
      <c r="E5" s="1">
        <f t="shared" ref="E5:E8" si="1">SUM(C5:D5)</f>
        <v>8050</v>
      </c>
      <c r="F5" s="11">
        <f t="shared" ref="F5:F8" si="2">C5*0.666</f>
        <v>4662</v>
      </c>
      <c r="G5" s="1">
        <f t="shared" ref="G5:G8" si="3">F5*0.15</f>
        <v>699.3</v>
      </c>
      <c r="H5" s="1">
        <f t="shared" ref="H5:H8" si="4">SUM(F5:G5)</f>
        <v>5361.3</v>
      </c>
      <c r="I5" s="11">
        <f t="shared" ref="I5:I8" si="5">C5*0.334</f>
        <v>2338</v>
      </c>
      <c r="J5" s="1">
        <f t="shared" ref="J5:J8" si="6">I5*0.15</f>
        <v>350.7</v>
      </c>
      <c r="K5" s="1">
        <f t="shared" ref="K5:K13" si="7">SUM(I5:J5)</f>
        <v>2688.7</v>
      </c>
      <c r="L5" s="10" t="str">
        <f>Mortgage!A5</f>
        <v>04.02.10</v>
      </c>
      <c r="M5" s="3">
        <f>Mortgage!B5</f>
        <v>4761.38</v>
      </c>
      <c r="N5" s="11">
        <f>M5*0.94645</f>
        <v>4506.408101</v>
      </c>
      <c r="O5" s="11">
        <f>M5*0.05355</f>
        <v>254.97189900000001</v>
      </c>
      <c r="P5" s="11">
        <f t="shared" ref="P5:P12" si="8">F5-N5</f>
        <v>155.59189900000001</v>
      </c>
      <c r="Q5" s="11">
        <f>I5-O5</f>
        <v>2083.0281009999999</v>
      </c>
    </row>
    <row r="6" spans="1:17">
      <c r="A6" s="2" t="s">
        <v>23</v>
      </c>
      <c r="B6" t="s">
        <v>12</v>
      </c>
      <c r="C6" s="1">
        <v>7000</v>
      </c>
      <c r="D6" s="1">
        <f t="shared" si="0"/>
        <v>1050</v>
      </c>
      <c r="E6" s="1">
        <f t="shared" si="1"/>
        <v>8050</v>
      </c>
      <c r="F6" s="11">
        <f t="shared" si="2"/>
        <v>4662</v>
      </c>
      <c r="G6" s="1">
        <f t="shared" si="3"/>
        <v>699.3</v>
      </c>
      <c r="H6" s="1">
        <f t="shared" si="4"/>
        <v>5361.3</v>
      </c>
      <c r="I6" s="11">
        <f t="shared" si="5"/>
        <v>2338</v>
      </c>
      <c r="J6" s="1">
        <f t="shared" si="6"/>
        <v>350.7</v>
      </c>
      <c r="K6" s="1">
        <f t="shared" si="7"/>
        <v>2688.7</v>
      </c>
      <c r="L6" s="10" t="str">
        <f>Mortgage!A6</f>
        <v>04.03.10</v>
      </c>
      <c r="M6" s="3">
        <f>Mortgage!B6</f>
        <v>4600.57</v>
      </c>
      <c r="N6" s="11">
        <f t="shared" ref="N6:N13" si="9">M6*0.94645</f>
        <v>4354.2094765000002</v>
      </c>
      <c r="O6" s="11">
        <f t="shared" ref="O6:O12" si="10">M6*0.05355</f>
        <v>246.3605235</v>
      </c>
      <c r="P6" s="11">
        <f t="shared" si="8"/>
        <v>307.79052349999984</v>
      </c>
      <c r="Q6" s="11">
        <f t="shared" ref="Q6:Q12" si="11">I6-O6</f>
        <v>2091.6394765</v>
      </c>
    </row>
    <row r="7" spans="1:17">
      <c r="A7" s="2" t="s">
        <v>25</v>
      </c>
      <c r="B7" t="s">
        <v>12</v>
      </c>
      <c r="C7" s="1">
        <v>7000</v>
      </c>
      <c r="D7" s="1">
        <f t="shared" si="0"/>
        <v>1050</v>
      </c>
      <c r="E7" s="1">
        <f t="shared" si="1"/>
        <v>8050</v>
      </c>
      <c r="F7" s="11">
        <f t="shared" si="2"/>
        <v>4662</v>
      </c>
      <c r="G7" s="1">
        <f t="shared" si="3"/>
        <v>699.3</v>
      </c>
      <c r="H7" s="1">
        <f t="shared" si="4"/>
        <v>5361.3</v>
      </c>
      <c r="I7" s="11">
        <f t="shared" si="5"/>
        <v>2338</v>
      </c>
      <c r="J7" s="1">
        <f t="shared" si="6"/>
        <v>350.7</v>
      </c>
      <c r="K7" s="1">
        <f t="shared" si="7"/>
        <v>2688.7</v>
      </c>
      <c r="L7" s="10" t="str">
        <f>Mortgage!A8</f>
        <v>06.04.10</v>
      </c>
      <c r="M7" s="3">
        <f>Mortgage!B8</f>
        <v>6060.77</v>
      </c>
      <c r="N7" s="11">
        <f t="shared" si="9"/>
        <v>5736.2157665000004</v>
      </c>
      <c r="O7" s="11">
        <f t="shared" si="10"/>
        <v>324.55423350000001</v>
      </c>
      <c r="P7" s="11">
        <f t="shared" si="8"/>
        <v>-1074.2157665000004</v>
      </c>
      <c r="Q7" s="11">
        <f t="shared" si="11"/>
        <v>2013.4457665</v>
      </c>
    </row>
    <row r="8" spans="1:17">
      <c r="A8" s="2"/>
      <c r="C8" s="1">
        <v>7000</v>
      </c>
      <c r="D8" s="1">
        <f t="shared" si="0"/>
        <v>1050</v>
      </c>
      <c r="E8" s="1">
        <f t="shared" si="1"/>
        <v>8050</v>
      </c>
      <c r="F8" s="11">
        <f t="shared" si="2"/>
        <v>4662</v>
      </c>
      <c r="G8" s="1">
        <f t="shared" si="3"/>
        <v>699.3</v>
      </c>
      <c r="H8" s="1">
        <f t="shared" si="4"/>
        <v>5361.3</v>
      </c>
      <c r="I8" s="11">
        <f t="shared" si="5"/>
        <v>2338</v>
      </c>
      <c r="J8" s="1">
        <f t="shared" si="6"/>
        <v>350.7</v>
      </c>
      <c r="K8" s="1"/>
      <c r="L8" s="10"/>
      <c r="M8" s="3"/>
      <c r="N8" s="11"/>
      <c r="O8" s="11"/>
      <c r="P8" s="11"/>
      <c r="Q8" s="11"/>
    </row>
    <row r="9" spans="1:17">
      <c r="A9" s="2" t="s">
        <v>26</v>
      </c>
      <c r="B9" t="s">
        <v>12</v>
      </c>
      <c r="C9" s="1">
        <v>7000</v>
      </c>
      <c r="D9" s="1">
        <f t="shared" ref="D9:D13" si="12">C9*0.175</f>
        <v>1225</v>
      </c>
      <c r="E9" s="1">
        <f t="shared" ref="E9:E13" si="13">SUM(C9:D9)</f>
        <v>8225</v>
      </c>
      <c r="F9" s="11">
        <f t="shared" ref="F9:F13" si="14">C9*0.666</f>
        <v>4662</v>
      </c>
      <c r="G9" s="1">
        <f t="shared" ref="G9:G13" si="15">F9*0.175</f>
        <v>815.84999999999991</v>
      </c>
      <c r="H9" s="1">
        <f t="shared" ref="H9:H13" si="16">SUM(F9:G9)</f>
        <v>5477.85</v>
      </c>
      <c r="I9" s="11">
        <f t="shared" ref="I9:I13" si="17">C9*0.334</f>
        <v>2338</v>
      </c>
      <c r="J9" s="1">
        <f t="shared" ref="J9:J13" si="18">I9*0.175</f>
        <v>409.15</v>
      </c>
      <c r="K9" s="1">
        <f t="shared" si="7"/>
        <v>2747.15</v>
      </c>
      <c r="L9" s="10" t="str">
        <f>Mortgage!A9</f>
        <v>04.05.10</v>
      </c>
      <c r="M9" s="3">
        <f>Mortgage!B9</f>
        <v>6060.77</v>
      </c>
      <c r="N9" s="11">
        <f t="shared" si="9"/>
        <v>5736.2157665000004</v>
      </c>
      <c r="O9" s="11">
        <f t="shared" si="10"/>
        <v>324.55423350000001</v>
      </c>
      <c r="P9" s="11">
        <f t="shared" si="8"/>
        <v>-1074.2157665000004</v>
      </c>
      <c r="Q9" s="11">
        <f t="shared" si="11"/>
        <v>2013.4457665</v>
      </c>
    </row>
    <row r="10" spans="1:17">
      <c r="A10" s="2"/>
      <c r="C10">
        <f t="shared" ref="C10:J10" si="19">SUM(C8:C9)</f>
        <v>14000</v>
      </c>
      <c r="D10" s="1">
        <f t="shared" si="19"/>
        <v>2275</v>
      </c>
      <c r="E10" s="1">
        <f t="shared" si="19"/>
        <v>16275</v>
      </c>
      <c r="F10" s="11">
        <f t="shared" si="19"/>
        <v>9324</v>
      </c>
      <c r="G10" s="1">
        <f t="shared" si="19"/>
        <v>1515.1499999999999</v>
      </c>
      <c r="H10" s="1">
        <f t="shared" si="19"/>
        <v>10839.150000000001</v>
      </c>
      <c r="I10" s="11">
        <f t="shared" si="19"/>
        <v>4676</v>
      </c>
      <c r="J10" s="1">
        <f t="shared" si="19"/>
        <v>759.84999999999991</v>
      </c>
      <c r="K10" s="1">
        <f t="shared" si="7"/>
        <v>5435.85</v>
      </c>
      <c r="M10" s="3"/>
      <c r="N10" s="11"/>
      <c r="O10" s="11"/>
      <c r="P10" s="11"/>
      <c r="Q10" s="11"/>
    </row>
    <row r="11" spans="1:17">
      <c r="A11" s="2" t="s">
        <v>27</v>
      </c>
      <c r="B11" t="s">
        <v>12</v>
      </c>
      <c r="C11" s="1">
        <v>7000</v>
      </c>
      <c r="D11" s="1">
        <f t="shared" si="12"/>
        <v>1225</v>
      </c>
      <c r="E11" s="1">
        <f t="shared" si="13"/>
        <v>8225</v>
      </c>
      <c r="F11" s="11">
        <f t="shared" si="14"/>
        <v>4662</v>
      </c>
      <c r="G11" s="1">
        <f t="shared" si="15"/>
        <v>815.84999999999991</v>
      </c>
      <c r="H11" s="1">
        <f t="shared" si="16"/>
        <v>5477.85</v>
      </c>
      <c r="I11" s="11">
        <f t="shared" si="17"/>
        <v>2338</v>
      </c>
      <c r="J11" s="1">
        <f t="shared" si="18"/>
        <v>409.15</v>
      </c>
      <c r="K11" s="1">
        <f t="shared" si="7"/>
        <v>2747.15</v>
      </c>
      <c r="L11" s="10" t="str">
        <f>Mortgage!A10</f>
        <v>04.06.10</v>
      </c>
      <c r="M11" s="3">
        <f>Mortgage!B10</f>
        <v>6060.77</v>
      </c>
      <c r="N11" s="11">
        <f t="shared" si="9"/>
        <v>5736.2157665000004</v>
      </c>
      <c r="O11" s="11">
        <f t="shared" si="10"/>
        <v>324.55423350000001</v>
      </c>
      <c r="P11" s="11">
        <f t="shared" si="8"/>
        <v>-1074.2157665000004</v>
      </c>
      <c r="Q11" s="11">
        <f t="shared" si="11"/>
        <v>2013.4457665</v>
      </c>
    </row>
    <row r="12" spans="1:17">
      <c r="A12" s="2" t="s">
        <v>28</v>
      </c>
      <c r="B12" t="s">
        <v>12</v>
      </c>
      <c r="C12" s="1">
        <v>7000</v>
      </c>
      <c r="D12" s="1">
        <f t="shared" si="12"/>
        <v>1225</v>
      </c>
      <c r="E12" s="1">
        <f t="shared" si="13"/>
        <v>8225</v>
      </c>
      <c r="F12" s="11">
        <f t="shared" si="14"/>
        <v>4662</v>
      </c>
      <c r="G12" s="1">
        <f t="shared" si="15"/>
        <v>815.84999999999991</v>
      </c>
      <c r="H12" s="1">
        <f t="shared" si="16"/>
        <v>5477.85</v>
      </c>
      <c r="I12" s="11">
        <f t="shared" si="17"/>
        <v>2338</v>
      </c>
      <c r="J12" s="1">
        <f t="shared" si="18"/>
        <v>409.15</v>
      </c>
      <c r="K12" s="1">
        <f t="shared" si="7"/>
        <v>2747.15</v>
      </c>
      <c r="L12" s="10" t="str">
        <f>Mortgage!A11</f>
        <v>05.07.10</v>
      </c>
      <c r="M12" s="3">
        <f>Mortgage!B11</f>
        <v>6060.77</v>
      </c>
      <c r="N12" s="11">
        <f t="shared" si="9"/>
        <v>5736.2157665000004</v>
      </c>
      <c r="O12" s="11">
        <f t="shared" si="10"/>
        <v>324.55423350000001</v>
      </c>
      <c r="P12" s="11">
        <f t="shared" si="8"/>
        <v>-1074.2157665000004</v>
      </c>
      <c r="Q12" s="11">
        <f t="shared" si="11"/>
        <v>2013.4457665</v>
      </c>
    </row>
    <row r="13" spans="1:17">
      <c r="A13" s="2" t="s">
        <v>29</v>
      </c>
      <c r="B13" t="s">
        <v>12</v>
      </c>
      <c r="C13" s="1">
        <v>7000</v>
      </c>
      <c r="D13" s="1">
        <f t="shared" si="12"/>
        <v>1225</v>
      </c>
      <c r="E13" s="1">
        <f t="shared" si="13"/>
        <v>8225</v>
      </c>
      <c r="F13" s="11">
        <f t="shared" si="14"/>
        <v>4662</v>
      </c>
      <c r="G13" s="1">
        <f t="shared" si="15"/>
        <v>815.84999999999991</v>
      </c>
      <c r="H13" s="1">
        <f t="shared" si="16"/>
        <v>5477.85</v>
      </c>
      <c r="I13" s="11">
        <f t="shared" si="17"/>
        <v>2338</v>
      </c>
      <c r="J13" s="1">
        <f t="shared" si="18"/>
        <v>409.15</v>
      </c>
      <c r="K13" s="1">
        <f t="shared" si="7"/>
        <v>2747.15</v>
      </c>
      <c r="L13" s="10" t="str">
        <f>Mortgage!A12</f>
        <v>04.08.10</v>
      </c>
      <c r="M13" s="3">
        <f>Mortgage!B12</f>
        <v>6060.76</v>
      </c>
      <c r="N13" s="11">
        <f t="shared" si="9"/>
        <v>5736.2063020000005</v>
      </c>
      <c r="O13" s="11">
        <f t="shared" ref="O13:O14" si="20">M13*0.05355</f>
        <v>324.553698</v>
      </c>
      <c r="P13" s="11">
        <f t="shared" ref="P13:P14" si="21">F13-N13</f>
        <v>-1074.2063020000005</v>
      </c>
      <c r="Q13" s="11">
        <f t="shared" ref="Q13:Q14" si="22">I13-O13</f>
        <v>2013.4463020000001</v>
      </c>
    </row>
    <row r="14" spans="1:17">
      <c r="A14" s="1" t="s">
        <v>38</v>
      </c>
      <c r="B14" t="s">
        <v>12</v>
      </c>
      <c r="C14" s="1">
        <v>7000</v>
      </c>
      <c r="D14" s="1">
        <f t="shared" ref="D14:D20" si="23">C14*0.175</f>
        <v>1225</v>
      </c>
      <c r="E14" s="1">
        <f t="shared" ref="E14:E20" si="24">SUM(C14:D14)</f>
        <v>8225</v>
      </c>
      <c r="F14" s="11">
        <f t="shared" ref="F14:F20" si="25">C14*0.666</f>
        <v>4662</v>
      </c>
      <c r="G14" s="1">
        <f t="shared" ref="G14:G20" si="26">F14*0.175</f>
        <v>815.84999999999991</v>
      </c>
      <c r="H14" s="1">
        <f t="shared" ref="H14:H20" si="27">SUM(F14:G14)</f>
        <v>5477.85</v>
      </c>
      <c r="I14" s="11">
        <f t="shared" ref="I14:I20" si="28">C14*0.334</f>
        <v>2338</v>
      </c>
      <c r="J14" s="1">
        <f t="shared" ref="J14:J20" si="29">I14*0.175</f>
        <v>409.15</v>
      </c>
      <c r="K14" s="1">
        <f t="shared" ref="K14:K20" si="30">SUM(I14:J14)</f>
        <v>2747.15</v>
      </c>
      <c r="L14" t="s">
        <v>45</v>
      </c>
      <c r="M14" s="3">
        <f>Mortgage!B13</f>
        <v>6060.77</v>
      </c>
      <c r="N14" s="11">
        <f t="shared" ref="N14:N20" si="31">M14*0.94645</f>
        <v>5736.2157665000004</v>
      </c>
      <c r="O14" s="11">
        <f t="shared" si="20"/>
        <v>324.55423350000001</v>
      </c>
      <c r="P14" s="11">
        <f t="shared" si="21"/>
        <v>-1074.2157665000004</v>
      </c>
      <c r="Q14" s="11">
        <f t="shared" si="22"/>
        <v>2013.4457665</v>
      </c>
    </row>
    <row r="15" spans="1:17">
      <c r="A15" s="1" t="s">
        <v>39</v>
      </c>
      <c r="B15" t="s">
        <v>12</v>
      </c>
      <c r="C15" s="1">
        <v>7000</v>
      </c>
      <c r="D15" s="1">
        <f t="shared" si="23"/>
        <v>1225</v>
      </c>
      <c r="E15" s="1">
        <f t="shared" si="24"/>
        <v>8225</v>
      </c>
      <c r="F15" s="11">
        <f t="shared" si="25"/>
        <v>4662</v>
      </c>
      <c r="G15" s="1">
        <f t="shared" si="26"/>
        <v>815.84999999999991</v>
      </c>
      <c r="H15" s="1">
        <f t="shared" si="27"/>
        <v>5477.85</v>
      </c>
      <c r="I15" s="11">
        <f t="shared" si="28"/>
        <v>2338</v>
      </c>
      <c r="J15" s="1">
        <f t="shared" si="29"/>
        <v>409.15</v>
      </c>
      <c r="K15" s="1">
        <f t="shared" si="30"/>
        <v>2747.15</v>
      </c>
      <c r="L15" t="s">
        <v>46</v>
      </c>
      <c r="M15" s="3">
        <f>Mortgage!B14</f>
        <v>6060.77</v>
      </c>
      <c r="N15" s="11">
        <f t="shared" si="31"/>
        <v>5736.2157665000004</v>
      </c>
      <c r="O15" s="11">
        <f t="shared" ref="O15:O20" si="32">M15*0.05355</f>
        <v>324.55423350000001</v>
      </c>
      <c r="P15" s="11">
        <f t="shared" ref="P15:P20" si="33">F15-N15</f>
        <v>-1074.2157665000004</v>
      </c>
      <c r="Q15" s="11">
        <f t="shared" ref="Q15:Q20" si="34">I15-O15</f>
        <v>2013.4457665</v>
      </c>
    </row>
    <row r="16" spans="1:17">
      <c r="A16" s="1" t="s">
        <v>40</v>
      </c>
      <c r="B16" t="s">
        <v>12</v>
      </c>
      <c r="C16" s="1">
        <v>7000</v>
      </c>
      <c r="D16" s="1">
        <f t="shared" si="23"/>
        <v>1225</v>
      </c>
      <c r="E16" s="1">
        <f t="shared" si="24"/>
        <v>8225</v>
      </c>
      <c r="F16" s="11">
        <f t="shared" si="25"/>
        <v>4662</v>
      </c>
      <c r="G16" s="1">
        <f t="shared" si="26"/>
        <v>815.84999999999991</v>
      </c>
      <c r="H16" s="1">
        <f t="shared" si="27"/>
        <v>5477.85</v>
      </c>
      <c r="I16" s="11">
        <f t="shared" si="28"/>
        <v>2338</v>
      </c>
      <c r="J16" s="1">
        <f t="shared" si="29"/>
        <v>409.15</v>
      </c>
      <c r="K16" s="1">
        <f t="shared" si="30"/>
        <v>2747.15</v>
      </c>
      <c r="L16" t="s">
        <v>47</v>
      </c>
      <c r="M16" s="3">
        <f>Mortgage!B15</f>
        <v>6060.77</v>
      </c>
      <c r="N16" s="11">
        <f t="shared" si="31"/>
        <v>5736.2157665000004</v>
      </c>
      <c r="O16" s="11">
        <f t="shared" si="32"/>
        <v>324.55423350000001</v>
      </c>
      <c r="P16" s="11">
        <f t="shared" si="33"/>
        <v>-1074.2157665000004</v>
      </c>
      <c r="Q16" s="11">
        <f t="shared" si="34"/>
        <v>2013.4457665</v>
      </c>
    </row>
    <row r="17" spans="1:17">
      <c r="A17" s="1" t="s">
        <v>41</v>
      </c>
      <c r="B17" t="s">
        <v>12</v>
      </c>
      <c r="C17" s="1">
        <v>7000</v>
      </c>
      <c r="D17" s="1">
        <f t="shared" si="23"/>
        <v>1225</v>
      </c>
      <c r="E17" s="1">
        <f t="shared" si="24"/>
        <v>8225</v>
      </c>
      <c r="F17" s="11">
        <f t="shared" si="25"/>
        <v>4662</v>
      </c>
      <c r="G17" s="1">
        <f t="shared" si="26"/>
        <v>815.84999999999991</v>
      </c>
      <c r="H17" s="1">
        <f t="shared" si="27"/>
        <v>5477.85</v>
      </c>
      <c r="I17" s="11">
        <f t="shared" si="28"/>
        <v>2338</v>
      </c>
      <c r="J17" s="1">
        <f t="shared" si="29"/>
        <v>409.15</v>
      </c>
      <c r="K17" s="1">
        <f t="shared" si="30"/>
        <v>2747.15</v>
      </c>
      <c r="L17" t="s">
        <v>48</v>
      </c>
      <c r="M17" s="3">
        <f>Mortgage!B16</f>
        <v>6060.76</v>
      </c>
      <c r="N17" s="11">
        <f t="shared" si="31"/>
        <v>5736.2063020000005</v>
      </c>
      <c r="O17" s="11">
        <f t="shared" si="32"/>
        <v>324.553698</v>
      </c>
      <c r="P17" s="11">
        <f t="shared" si="33"/>
        <v>-1074.2063020000005</v>
      </c>
      <c r="Q17" s="11">
        <f t="shared" si="34"/>
        <v>2013.4463020000001</v>
      </c>
    </row>
    <row r="18" spans="1:17">
      <c r="A18" s="1" t="s">
        <v>42</v>
      </c>
      <c r="B18" t="s">
        <v>12</v>
      </c>
      <c r="C18" s="1">
        <v>7000</v>
      </c>
      <c r="D18" s="1">
        <f t="shared" si="23"/>
        <v>1225</v>
      </c>
      <c r="E18" s="1">
        <f t="shared" si="24"/>
        <v>8225</v>
      </c>
      <c r="F18" s="11">
        <f t="shared" si="25"/>
        <v>4662</v>
      </c>
      <c r="G18" s="1">
        <f t="shared" si="26"/>
        <v>815.84999999999991</v>
      </c>
      <c r="H18" s="1">
        <f t="shared" si="27"/>
        <v>5477.85</v>
      </c>
      <c r="I18" s="11">
        <f t="shared" si="28"/>
        <v>2338</v>
      </c>
      <c r="J18" s="1">
        <f t="shared" si="29"/>
        <v>409.15</v>
      </c>
      <c r="K18" s="1">
        <f t="shared" si="30"/>
        <v>2747.15</v>
      </c>
      <c r="L18" t="s">
        <v>49</v>
      </c>
      <c r="M18" s="3">
        <f>Mortgage!B17</f>
        <v>6060.77</v>
      </c>
      <c r="N18" s="11">
        <f t="shared" si="31"/>
        <v>5736.2157665000004</v>
      </c>
      <c r="O18" s="11">
        <f t="shared" si="32"/>
        <v>324.55423350000001</v>
      </c>
      <c r="P18" s="11">
        <f t="shared" si="33"/>
        <v>-1074.2157665000004</v>
      </c>
      <c r="Q18" s="11">
        <f t="shared" si="34"/>
        <v>2013.4457665</v>
      </c>
    </row>
    <row r="19" spans="1:17">
      <c r="A19" s="1" t="s">
        <v>43</v>
      </c>
      <c r="B19" t="s">
        <v>12</v>
      </c>
      <c r="C19" s="1">
        <v>7000</v>
      </c>
      <c r="D19" s="1">
        <f t="shared" si="23"/>
        <v>1225</v>
      </c>
      <c r="E19" s="1">
        <f t="shared" si="24"/>
        <v>8225</v>
      </c>
      <c r="F19" s="11">
        <f t="shared" si="25"/>
        <v>4662</v>
      </c>
      <c r="G19" s="1">
        <f t="shared" si="26"/>
        <v>815.84999999999991</v>
      </c>
      <c r="H19" s="1">
        <f t="shared" si="27"/>
        <v>5477.85</v>
      </c>
      <c r="I19" s="11">
        <f t="shared" si="28"/>
        <v>2338</v>
      </c>
      <c r="J19" s="1">
        <f t="shared" si="29"/>
        <v>409.15</v>
      </c>
      <c r="K19" s="1">
        <f t="shared" si="30"/>
        <v>2747.15</v>
      </c>
      <c r="L19" t="s">
        <v>50</v>
      </c>
      <c r="M19" s="3">
        <f>Mortgage!B18</f>
        <v>6060.77</v>
      </c>
      <c r="N19" s="11">
        <f t="shared" si="31"/>
        <v>5736.2157665000004</v>
      </c>
      <c r="O19" s="11">
        <f t="shared" si="32"/>
        <v>324.55423350000001</v>
      </c>
      <c r="P19" s="11">
        <f t="shared" si="33"/>
        <v>-1074.2157665000004</v>
      </c>
      <c r="Q19" s="11">
        <f t="shared" si="34"/>
        <v>2013.4457665</v>
      </c>
    </row>
    <row r="20" spans="1:17">
      <c r="A20" s="1" t="s">
        <v>44</v>
      </c>
      <c r="B20" t="s">
        <v>12</v>
      </c>
      <c r="C20" s="1">
        <v>7000</v>
      </c>
      <c r="D20" s="1">
        <f t="shared" si="23"/>
        <v>1225</v>
      </c>
      <c r="E20" s="1">
        <f t="shared" si="24"/>
        <v>8225</v>
      </c>
      <c r="F20" s="11">
        <f t="shared" si="25"/>
        <v>4662</v>
      </c>
      <c r="G20" s="1">
        <f t="shared" si="26"/>
        <v>815.84999999999991</v>
      </c>
      <c r="H20" s="1">
        <f t="shared" si="27"/>
        <v>5477.85</v>
      </c>
      <c r="I20" s="11">
        <f t="shared" si="28"/>
        <v>2338</v>
      </c>
      <c r="J20" s="1">
        <f t="shared" si="29"/>
        <v>409.15</v>
      </c>
      <c r="K20" s="1">
        <f t="shared" si="30"/>
        <v>2747.15</v>
      </c>
      <c r="L20" t="s">
        <v>51</v>
      </c>
      <c r="M20" s="3">
        <f>Mortgage!B19</f>
        <v>6060.76</v>
      </c>
      <c r="N20" s="11">
        <f t="shared" si="31"/>
        <v>5736.2063020000005</v>
      </c>
      <c r="O20" s="11">
        <f t="shared" si="32"/>
        <v>324.553698</v>
      </c>
      <c r="P20" s="11">
        <f t="shared" si="33"/>
        <v>-1074.2063020000005</v>
      </c>
      <c r="Q20" s="11">
        <f t="shared" si="34"/>
        <v>2013.4463020000001</v>
      </c>
    </row>
  </sheetData>
  <printOptions gridLines="1"/>
  <pageMargins left="0.15748031496062992" right="0.11811023622047245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Mortgage</vt:lpstr>
      <vt:lpstr>Rent</vt:lpstr>
      <vt:lpstr>Sheet3</vt:lpstr>
      <vt:lpstr>Rent!Print_Area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2011-03-02T12:30:07Z</cp:lastPrinted>
  <dcterms:created xsi:type="dcterms:W3CDTF">2009-09-02T11:57:53Z</dcterms:created>
  <dcterms:modified xsi:type="dcterms:W3CDTF">2011-03-02T17:41:22Z</dcterms:modified>
</cp:coreProperties>
</file>