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1340" windowHeight="5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" i="1" l="1"/>
  <c r="E4" i="1" s="1"/>
  <c r="C25" i="1"/>
  <c r="C22" i="1"/>
  <c r="C35" i="1" s="1"/>
  <c r="B34" i="1"/>
  <c r="B14" i="1"/>
  <c r="C6" i="1" l="1"/>
  <c r="B8" i="1"/>
  <c r="B6" i="1"/>
  <c r="B10" i="1" l="1"/>
  <c r="B11" i="1" s="1"/>
  <c r="E9" i="1"/>
  <c r="B15" i="1"/>
  <c r="C8" i="1"/>
  <c r="C11" i="1" s="1"/>
  <c r="D11" i="1" l="1"/>
  <c r="B17" i="1" l="1"/>
  <c r="B18" i="1" s="1"/>
  <c r="E18" i="1" s="1"/>
  <c r="E34" i="1" s="1"/>
  <c r="C26" i="1"/>
  <c r="C27" i="1" s="1"/>
  <c r="C28" i="1" s="1"/>
</calcChain>
</file>

<file path=xl/sharedStrings.xml><?xml version="1.0" encoding="utf-8"?>
<sst xmlns="http://schemas.openxmlformats.org/spreadsheetml/2006/main" count="31" uniqueCount="30">
  <si>
    <t>Cash in bank</t>
  </si>
  <si>
    <t>Scheme Assets</t>
  </si>
  <si>
    <t>Share of Dudley mortgage</t>
  </si>
  <si>
    <t>Share of Sheerness mortgage</t>
  </si>
  <si>
    <t>Proposed contribution</t>
  </si>
  <si>
    <t>borrowings</t>
  </si>
  <si>
    <t>50% max borrowing</t>
  </si>
  <si>
    <t>less already owned</t>
  </si>
  <si>
    <t>Net cash balance</t>
  </si>
  <si>
    <t>Available</t>
  </si>
  <si>
    <t>Extra share of Mortgage</t>
  </si>
  <si>
    <t>Cash required</t>
  </si>
  <si>
    <t>Scheme Value</t>
  </si>
  <si>
    <t>Pension share</t>
  </si>
  <si>
    <t>Extra borrowing</t>
  </si>
  <si>
    <t>New Dudley borrowing</t>
  </si>
  <si>
    <t>% of mortgage</t>
  </si>
  <si>
    <t>sheerness property</t>
  </si>
  <si>
    <t>sheerness mortgage</t>
  </si>
  <si>
    <t>Extra investment March 2011</t>
  </si>
  <si>
    <t>Cost of extra 23.548%</t>
  </si>
  <si>
    <t>March net rent</t>
  </si>
  <si>
    <t>Cash B/F</t>
  </si>
  <si>
    <t>58.2% of Dudley property</t>
  </si>
  <si>
    <t>88.2% of Sheerness property</t>
  </si>
  <si>
    <t>Current 88.2% owned by pension</t>
  </si>
  <si>
    <t>Dudley Mortgage March 2012</t>
  </si>
  <si>
    <t>Sheerness Mortgage March 2012</t>
  </si>
  <si>
    <t>New 96.6%</t>
  </si>
  <si>
    <t>Desired 96.6% of Dudley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</si>
</sst>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164" fontId="0" fillId="0" borderId="0" xfId="0" applyNumberFormat="1" applyBorder="1" applyAlignment="1">
      <alignment horizontal="center"/>
    </xf>
    <xf numFmtId="2" fontId="0" fillId="0" borderId="0" xfId="0" applyNumberFormat="1"/>
    <xf numFmtId="0" fontId="0" fillId="0" borderId="0" xfId="0"/>
    <xf numFmtId="44" fontId="0" fillId="0" borderId="0" xfId="0" applyNumberFormat="1"/>
    <xf numFmtId="4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8" sqref="B18"/>
    </sheetView>
  </sheetViews>
  <sheetFormatPr defaultRowHeight="15" x14ac:dyDescent="0.25"/>
  <cols>
    <col min="1" max="1" width="29.140625" customWidth="1"/>
    <col min="2" max="2" width="14.7109375" style="5" customWidth="1"/>
    <col min="3" max="3" width="12.28515625" style="1" customWidth="1"/>
    <col min="4" max="4" width="11.7109375" style="1" customWidth="1"/>
    <col min="5" max="5" width="15.28515625" style="1" customWidth="1"/>
    <col min="9" max="9" width="9.140625" customWidth="1"/>
  </cols>
  <sheetData>
    <row r="1" spans="1:5" x14ac:dyDescent="0.25">
      <c r="A1" t="s">
        <v>1</v>
      </c>
      <c r="C1" s="1" t="s">
        <v>5</v>
      </c>
      <c r="D1" s="1" t="s">
        <v>9</v>
      </c>
      <c r="E1" s="1" t="s">
        <v>8</v>
      </c>
    </row>
    <row r="2" spans="1:5" s="4" customFormat="1" x14ac:dyDescent="0.25">
      <c r="A2" s="4" t="s">
        <v>22</v>
      </c>
      <c r="B2" s="5">
        <v>56132.480000000003</v>
      </c>
      <c r="C2" s="1"/>
      <c r="D2" s="1"/>
      <c r="E2" s="1"/>
    </row>
    <row r="3" spans="1:5" s="4" customFormat="1" x14ac:dyDescent="0.25">
      <c r="A3" s="4" t="s">
        <v>21</v>
      </c>
      <c r="B3" s="5">
        <v>11508.52</v>
      </c>
      <c r="C3" s="1"/>
      <c r="D3" s="1"/>
      <c r="E3" s="1"/>
    </row>
    <row r="4" spans="1:5" x14ac:dyDescent="0.25">
      <c r="A4" t="s">
        <v>0</v>
      </c>
      <c r="B4" s="5">
        <f>SUM(B2:B3)</f>
        <v>67641</v>
      </c>
      <c r="E4" s="1">
        <f>B4</f>
        <v>67641</v>
      </c>
    </row>
    <row r="5" spans="1:5" x14ac:dyDescent="0.25">
      <c r="A5" s="4" t="s">
        <v>23</v>
      </c>
      <c r="B5" s="5">
        <v>369570</v>
      </c>
    </row>
    <row r="6" spans="1:5" x14ac:dyDescent="0.25">
      <c r="A6" t="s">
        <v>2</v>
      </c>
      <c r="B6" s="5">
        <f>-C25</f>
        <v>-133990.912664</v>
      </c>
      <c r="C6" s="2">
        <f>-C25</f>
        <v>-133990.912664</v>
      </c>
    </row>
    <row r="7" spans="1:5" x14ac:dyDescent="0.25">
      <c r="A7" s="4" t="s">
        <v>24</v>
      </c>
      <c r="B7" s="5">
        <v>705600</v>
      </c>
    </row>
    <row r="8" spans="1:5" x14ac:dyDescent="0.25">
      <c r="A8" t="s">
        <v>3</v>
      </c>
      <c r="B8" s="6">
        <f>-C22</f>
        <v>-205447.425498</v>
      </c>
      <c r="C8" s="1">
        <f>B8</f>
        <v>-205447.425498</v>
      </c>
    </row>
    <row r="9" spans="1:5" x14ac:dyDescent="0.25">
      <c r="A9" t="s">
        <v>4</v>
      </c>
      <c r="B9" s="5">
        <v>99040</v>
      </c>
      <c r="E9" s="1">
        <f>E4+B9</f>
        <v>166681</v>
      </c>
    </row>
    <row r="10" spans="1:5" x14ac:dyDescent="0.25">
      <c r="A10" t="s">
        <v>12</v>
      </c>
      <c r="B10" s="5">
        <f>SUM(B2:B9)</f>
        <v>970053.66183800006</v>
      </c>
    </row>
    <row r="11" spans="1:5" x14ac:dyDescent="0.25">
      <c r="A11" t="s">
        <v>6</v>
      </c>
      <c r="B11" s="5">
        <f>B10/2</f>
        <v>485026.83091900003</v>
      </c>
      <c r="C11" s="1">
        <f>SUM(C6:C10)</f>
        <v>-339438.338162</v>
      </c>
      <c r="D11" s="1">
        <f>SUM(B11:C11)</f>
        <v>145588.49275700003</v>
      </c>
    </row>
    <row r="13" spans="1:5" x14ac:dyDescent="0.25">
      <c r="A13" s="4" t="s">
        <v>29</v>
      </c>
      <c r="B13" s="5">
        <v>613410</v>
      </c>
    </row>
    <row r="14" spans="1:5" x14ac:dyDescent="0.25">
      <c r="A14" t="s">
        <v>7</v>
      </c>
      <c r="B14" s="5">
        <f>-B5</f>
        <v>-369570</v>
      </c>
    </row>
    <row r="15" spans="1:5" x14ac:dyDescent="0.25">
      <c r="A15" s="4" t="s">
        <v>20</v>
      </c>
      <c r="B15" s="5">
        <f>SUM(B13:B14)</f>
        <v>243840</v>
      </c>
    </row>
    <row r="17" spans="1:5" x14ac:dyDescent="0.25">
      <c r="A17" t="s">
        <v>10</v>
      </c>
      <c r="B17" s="5">
        <f>-D11</f>
        <v>-145588.49275700003</v>
      </c>
    </row>
    <row r="18" spans="1:5" x14ac:dyDescent="0.25">
      <c r="A18" t="s">
        <v>11</v>
      </c>
      <c r="B18" s="5">
        <f>SUM(B15:B17)</f>
        <v>98251.507242999971</v>
      </c>
      <c r="E18" s="1">
        <f>E9-B18</f>
        <v>68429.492757000029</v>
      </c>
    </row>
    <row r="19" spans="1:5" s="4" customFormat="1" x14ac:dyDescent="0.25">
      <c r="B19" s="5"/>
      <c r="C19" s="1"/>
      <c r="D19" s="1"/>
      <c r="E19" s="1"/>
    </row>
    <row r="21" spans="1:5" x14ac:dyDescent="0.25">
      <c r="A21" s="4" t="s">
        <v>27</v>
      </c>
      <c r="C21" s="2">
        <v>524368.11</v>
      </c>
    </row>
    <row r="22" spans="1:5" s="4" customFormat="1" x14ac:dyDescent="0.25">
      <c r="A22" s="4" t="s">
        <v>13</v>
      </c>
      <c r="B22" s="5"/>
      <c r="C22" s="2">
        <f>C21*0.3918</f>
        <v>205447.425498</v>
      </c>
      <c r="D22" s="1"/>
      <c r="E22" s="1"/>
    </row>
    <row r="23" spans="1:5" s="4" customFormat="1" x14ac:dyDescent="0.25">
      <c r="B23" s="5"/>
      <c r="C23" s="1"/>
      <c r="D23" s="1"/>
      <c r="E23" s="1"/>
    </row>
    <row r="24" spans="1:5" x14ac:dyDescent="0.25">
      <c r="A24" s="4" t="s">
        <v>26</v>
      </c>
      <c r="C24" s="2">
        <v>662337.68000000005</v>
      </c>
    </row>
    <row r="25" spans="1:5" x14ac:dyDescent="0.25">
      <c r="A25" s="4" t="s">
        <v>13</v>
      </c>
      <c r="C25" s="2">
        <f>C24*0.2023</f>
        <v>133990.912664</v>
      </c>
    </row>
    <row r="26" spans="1:5" x14ac:dyDescent="0.25">
      <c r="A26" s="4" t="s">
        <v>14</v>
      </c>
      <c r="C26" s="1">
        <f>D11</f>
        <v>145588.49275700003</v>
      </c>
    </row>
    <row r="27" spans="1:5" x14ac:dyDescent="0.25">
      <c r="A27" s="4" t="s">
        <v>15</v>
      </c>
      <c r="C27" s="1">
        <f>SUM(C25:C26)</f>
        <v>279579.40542100003</v>
      </c>
    </row>
    <row r="28" spans="1:5" x14ac:dyDescent="0.25">
      <c r="A28" s="4" t="s">
        <v>16</v>
      </c>
      <c r="C28" s="3">
        <f>100*C27/C24</f>
        <v>42.211007143818243</v>
      </c>
    </row>
    <row r="30" spans="1:5" x14ac:dyDescent="0.25">
      <c r="A30" s="4"/>
      <c r="B30" s="10"/>
      <c r="C30" s="7"/>
      <c r="D30" s="7"/>
      <c r="E30" s="7"/>
    </row>
    <row r="31" spans="1:5" x14ac:dyDescent="0.25">
      <c r="A31" s="4" t="s">
        <v>17</v>
      </c>
      <c r="B31" s="10">
        <v>800000</v>
      </c>
      <c r="C31" s="9">
        <v>-559679.15</v>
      </c>
      <c r="D31" s="7"/>
      <c r="E31" s="4"/>
    </row>
    <row r="32" spans="1:5" s="4" customFormat="1" x14ac:dyDescent="0.25">
      <c r="A32" s="4" t="s">
        <v>25</v>
      </c>
      <c r="B32" s="10">
        <v>705600</v>
      </c>
      <c r="C32" s="7"/>
      <c r="D32" s="8"/>
    </row>
    <row r="33" spans="1:5" s="4" customFormat="1" x14ac:dyDescent="0.25">
      <c r="A33" s="4" t="s">
        <v>28</v>
      </c>
      <c r="B33" s="5">
        <v>773600</v>
      </c>
      <c r="C33" s="7"/>
      <c r="D33" s="8"/>
    </row>
    <row r="34" spans="1:5" s="4" customFormat="1" x14ac:dyDescent="0.25">
      <c r="A34" s="4" t="s">
        <v>19</v>
      </c>
      <c r="B34" s="10">
        <f>B33-B32</f>
        <v>68000</v>
      </c>
      <c r="C34" s="7"/>
      <c r="D34" s="8"/>
      <c r="E34" s="1">
        <f>E18-B34</f>
        <v>429.49275700002909</v>
      </c>
    </row>
    <row r="35" spans="1:5" x14ac:dyDescent="0.25">
      <c r="A35" s="4" t="s">
        <v>18</v>
      </c>
      <c r="C35" s="8">
        <f>-C22</f>
        <v>-205447.425498</v>
      </c>
      <c r="D35" s="8"/>
      <c r="E35" s="4"/>
    </row>
    <row r="36" spans="1:5" x14ac:dyDescent="0.25">
      <c r="D36" s="8"/>
      <c r="E36" s="4"/>
    </row>
  </sheetData>
  <printOptions gridLines="1"/>
  <pageMargins left="0.70866141732283472" right="0.31496062992125984" top="0.94488188976377963" bottom="0.74803149606299213" header="0.31496062992125984" footer="0.31496062992125984"/>
  <pageSetup paperSize="9" scale="1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2013-01-23T09:34:27Z</cp:lastPrinted>
  <dcterms:created xsi:type="dcterms:W3CDTF">2011-03-02T16:59:05Z</dcterms:created>
  <dcterms:modified xsi:type="dcterms:W3CDTF">2013-01-23T09:34:57Z</dcterms:modified>
</cp:coreProperties>
</file>