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110" windowWidth="15420" windowHeight="4170"/>
  </bookViews>
  <sheets>
    <sheet name="Mortgage" sheetId="1" r:id="rId1"/>
    <sheet name="Rent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" i="2"/>
  <c r="E7"/>
  <c r="E8"/>
  <c r="E9"/>
  <c r="E10"/>
  <c r="E11"/>
  <c r="E12"/>
  <c r="E13"/>
  <c r="E14"/>
  <c r="E15"/>
  <c r="E16"/>
  <c r="E17"/>
  <c r="E18"/>
  <c r="D25"/>
  <c r="E25"/>
  <c r="D26"/>
  <c r="E26"/>
  <c r="D27"/>
  <c r="E27"/>
  <c r="D28"/>
  <c r="E28"/>
  <c r="D29"/>
  <c r="E29"/>
  <c r="D30"/>
  <c r="E30"/>
  <c r="E19" l="1"/>
  <c r="D5"/>
  <c r="D7"/>
  <c r="D8"/>
  <c r="D9"/>
  <c r="D10"/>
  <c r="D11"/>
  <c r="D12"/>
  <c r="D13"/>
  <c r="D14"/>
  <c r="D15"/>
  <c r="D16"/>
  <c r="D17"/>
  <c r="D18"/>
  <c r="G12"/>
  <c r="G13"/>
  <c r="G14"/>
  <c r="G15"/>
  <c r="G16"/>
  <c r="G17"/>
  <c r="G18"/>
  <c r="G20"/>
  <c r="G21"/>
  <c r="G22"/>
  <c r="G23"/>
  <c r="G24"/>
  <c r="G25"/>
  <c r="G26"/>
  <c r="G27"/>
  <c r="G28"/>
  <c r="G29"/>
  <c r="G30"/>
  <c r="D19" l="1"/>
  <c r="I29"/>
  <c r="K29" s="1"/>
  <c r="H29"/>
  <c r="J29" s="1"/>
  <c r="I25"/>
  <c r="K25" s="1"/>
  <c r="H25"/>
  <c r="J25" s="1"/>
  <c r="I21"/>
  <c r="H21"/>
  <c r="I18"/>
  <c r="K18" s="1"/>
  <c r="H18"/>
  <c r="J18" s="1"/>
  <c r="I27"/>
  <c r="K27" s="1"/>
  <c r="H27"/>
  <c r="J27" s="1"/>
  <c r="I23"/>
  <c r="H23"/>
  <c r="I30"/>
  <c r="K30" s="1"/>
  <c r="H30"/>
  <c r="J30" s="1"/>
  <c r="I28"/>
  <c r="K28" s="1"/>
  <c r="H28"/>
  <c r="J28" s="1"/>
  <c r="I26"/>
  <c r="K26" s="1"/>
  <c r="H26"/>
  <c r="J26" s="1"/>
  <c r="I24"/>
  <c r="H24"/>
  <c r="I22"/>
  <c r="H22"/>
  <c r="I20"/>
  <c r="H20"/>
  <c r="I17"/>
  <c r="K17" s="1"/>
  <c r="H17"/>
  <c r="J17" s="1"/>
  <c r="D21"/>
  <c r="E21"/>
  <c r="D22"/>
  <c r="E22"/>
  <c r="D23"/>
  <c r="E23"/>
  <c r="D24"/>
  <c r="E24"/>
  <c r="E20"/>
  <c r="D20"/>
  <c r="G23" i="1"/>
  <c r="K23" s="1"/>
  <c r="G24"/>
  <c r="K24"/>
  <c r="G25"/>
  <c r="K25"/>
  <c r="G26"/>
  <c r="K26"/>
  <c r="G27"/>
  <c r="K27" s="1"/>
  <c r="G28"/>
  <c r="K28" s="1"/>
  <c r="G29"/>
  <c r="K29" s="1"/>
  <c r="G30"/>
  <c r="K30" s="1"/>
  <c r="G31"/>
  <c r="K31"/>
  <c r="G22"/>
  <c r="K22" s="1"/>
  <c r="H21"/>
  <c r="L21" s="1"/>
  <c r="G21"/>
  <c r="K21" s="1"/>
  <c r="H19"/>
  <c r="G19"/>
  <c r="D23"/>
  <c r="H23" s="1"/>
  <c r="I23" s="1"/>
  <c r="D24"/>
  <c r="H24" s="1"/>
  <c r="I24" s="1"/>
  <c r="D25"/>
  <c r="H25" s="1"/>
  <c r="I25" s="1"/>
  <c r="D26"/>
  <c r="H26" s="1"/>
  <c r="I26" s="1"/>
  <c r="D27"/>
  <c r="H27" s="1"/>
  <c r="I27" s="1"/>
  <c r="D28"/>
  <c r="H28" s="1"/>
  <c r="I28" s="1"/>
  <c r="D29"/>
  <c r="H29" s="1"/>
  <c r="I29" s="1"/>
  <c r="D30"/>
  <c r="H30" s="1"/>
  <c r="I30" s="1"/>
  <c r="D31"/>
  <c r="H31" s="1"/>
  <c r="I31" s="1"/>
  <c r="D22"/>
  <c r="H22" s="1"/>
  <c r="L22" s="1"/>
  <c r="K24" i="2" l="1"/>
  <c r="J24"/>
  <c r="L31" i="1"/>
  <c r="M31" s="1"/>
  <c r="L30"/>
  <c r="M30" s="1"/>
  <c r="L29"/>
  <c r="M29" s="1"/>
  <c r="L28"/>
  <c r="M28" s="1"/>
  <c r="L27"/>
  <c r="M27" s="1"/>
  <c r="L26"/>
  <c r="M26" s="1"/>
  <c r="L25"/>
  <c r="M25" s="1"/>
  <c r="L24"/>
  <c r="M24" s="1"/>
  <c r="L23"/>
  <c r="M23" s="1"/>
  <c r="M22"/>
  <c r="I22"/>
  <c r="M21"/>
  <c r="I21"/>
  <c r="E4" i="2"/>
  <c r="D4"/>
  <c r="G5" i="1"/>
  <c r="H5"/>
  <c r="K5"/>
  <c r="L5"/>
  <c r="M5" s="1"/>
  <c r="G6"/>
  <c r="H6"/>
  <c r="I6" s="1"/>
  <c r="K6"/>
  <c r="G8"/>
  <c r="H8"/>
  <c r="K8"/>
  <c r="L8"/>
  <c r="G9"/>
  <c r="H9"/>
  <c r="K9"/>
  <c r="L9"/>
  <c r="G10"/>
  <c r="H10"/>
  <c r="K10"/>
  <c r="L10"/>
  <c r="G11"/>
  <c r="K11" s="1"/>
  <c r="H11"/>
  <c r="G12"/>
  <c r="K12" s="1"/>
  <c r="H12"/>
  <c r="L12"/>
  <c r="G13"/>
  <c r="H13"/>
  <c r="K13"/>
  <c r="G14"/>
  <c r="H14"/>
  <c r="K14"/>
  <c r="G15"/>
  <c r="H15"/>
  <c r="K15"/>
  <c r="L15"/>
  <c r="G16"/>
  <c r="K16" s="1"/>
  <c r="H16"/>
  <c r="I16" s="1"/>
  <c r="G17"/>
  <c r="K17" s="1"/>
  <c r="H17"/>
  <c r="L17" s="1"/>
  <c r="G18"/>
  <c r="K18" s="1"/>
  <c r="H18"/>
  <c r="I18" s="1"/>
  <c r="K19"/>
  <c r="I19"/>
  <c r="L19"/>
  <c r="H4"/>
  <c r="G4"/>
  <c r="B12"/>
  <c r="G11" i="2" s="1"/>
  <c r="B11" i="1"/>
  <c r="G10" i="2" s="1"/>
  <c r="B10" i="1"/>
  <c r="G9" i="2" s="1"/>
  <c r="B9" i="1"/>
  <c r="G8" i="2" s="1"/>
  <c r="B8" i="1"/>
  <c r="G7" i="2" s="1"/>
  <c r="B6" i="1"/>
  <c r="G5" i="2" s="1"/>
  <c r="B5" i="1"/>
  <c r="G4" i="2" s="1"/>
  <c r="B4" i="1"/>
  <c r="K22" i="2"/>
  <c r="I13"/>
  <c r="I14"/>
  <c r="I15"/>
  <c r="I16"/>
  <c r="K20"/>
  <c r="K21"/>
  <c r="J21"/>
  <c r="I5" i="1" l="1"/>
  <c r="L18"/>
  <c r="M18" s="1"/>
  <c r="I17"/>
  <c r="L16"/>
  <c r="M17"/>
  <c r="I12"/>
  <c r="I11"/>
  <c r="M10"/>
  <c r="I10"/>
  <c r="M9"/>
  <c r="I9"/>
  <c r="K15" i="2"/>
  <c r="K13"/>
  <c r="K23"/>
  <c r="K16"/>
  <c r="K14"/>
  <c r="M8" i="1"/>
  <c r="I14"/>
  <c r="L11"/>
  <c r="I8"/>
  <c r="L6"/>
  <c r="M6" s="1"/>
  <c r="M12"/>
  <c r="M11"/>
  <c r="M15"/>
  <c r="M16"/>
  <c r="I15"/>
  <c r="I13"/>
  <c r="M19"/>
  <c r="L14"/>
  <c r="M14" s="1"/>
  <c r="L13"/>
  <c r="M13" s="1"/>
  <c r="J23" i="2"/>
  <c r="J22"/>
  <c r="J20"/>
  <c r="H16"/>
  <c r="J16" s="1"/>
  <c r="H15"/>
  <c r="J15" s="1"/>
  <c r="H14"/>
  <c r="J14" s="1"/>
  <c r="H13"/>
  <c r="J13" s="1"/>
  <c r="K4" i="1" l="1"/>
  <c r="I5" i="2" l="1"/>
  <c r="H5"/>
  <c r="J5" s="1"/>
  <c r="I9"/>
  <c r="K9" s="1"/>
  <c r="H9"/>
  <c r="J9" s="1"/>
  <c r="I7"/>
  <c r="K7" s="1"/>
  <c r="H7"/>
  <c r="H4"/>
  <c r="I4"/>
  <c r="K4" s="1"/>
  <c r="I10"/>
  <c r="K10" s="1"/>
  <c r="H10"/>
  <c r="J10" s="1"/>
  <c r="I8"/>
  <c r="H8"/>
  <c r="J8" s="1"/>
  <c r="I12"/>
  <c r="K12" s="1"/>
  <c r="H12"/>
  <c r="J12" s="1"/>
  <c r="K8"/>
  <c r="K5"/>
  <c r="I11"/>
  <c r="K11" s="1"/>
  <c r="H11"/>
  <c r="J11" s="1"/>
  <c r="J7"/>
  <c r="I4" i="1"/>
  <c r="L4"/>
  <c r="M4" s="1"/>
  <c r="J4" i="2"/>
  <c r="E4" i="1"/>
  <c r="F4" s="1"/>
  <c r="E5" l="1"/>
  <c r="J4"/>
  <c r="F5" l="1"/>
  <c r="J5" s="1"/>
  <c r="E6"/>
  <c r="F6" l="1"/>
  <c r="J6" s="1"/>
  <c r="E8"/>
  <c r="F8" l="1"/>
  <c r="J8" s="1"/>
  <c r="E9"/>
  <c r="F9" l="1"/>
  <c r="J9" s="1"/>
  <c r="E10"/>
  <c r="F10" l="1"/>
  <c r="J10" s="1"/>
  <c r="E11"/>
  <c r="F11" l="1"/>
  <c r="J11" s="1"/>
  <c r="E12"/>
  <c r="F12" l="1"/>
  <c r="J12" s="1"/>
  <c r="E13"/>
  <c r="F13" l="1"/>
  <c r="J13" s="1"/>
  <c r="E14"/>
  <c r="F14" l="1"/>
  <c r="J14" s="1"/>
  <c r="E15"/>
  <c r="F15" l="1"/>
  <c r="J15" s="1"/>
  <c r="E16"/>
  <c r="F16" l="1"/>
  <c r="J16" s="1"/>
  <c r="E17"/>
  <c r="F17" l="1"/>
  <c r="J17" s="1"/>
  <c r="E18"/>
  <c r="F18" l="1"/>
  <c r="J18" s="1"/>
  <c r="E19"/>
  <c r="F19" s="1"/>
  <c r="E21" l="1"/>
  <c r="E22" s="1"/>
  <c r="J19"/>
  <c r="E23" l="1"/>
  <c r="F22"/>
  <c r="J22" s="1"/>
  <c r="F21"/>
  <c r="J21" s="1"/>
  <c r="E24" l="1"/>
  <c r="F23"/>
  <c r="J23" s="1"/>
  <c r="E25" l="1"/>
  <c r="F24"/>
  <c r="J24" s="1"/>
  <c r="E26" l="1"/>
  <c r="F25"/>
  <c r="J25" s="1"/>
  <c r="E27" l="1"/>
  <c r="F26"/>
  <c r="J26"/>
  <c r="E28" l="1"/>
  <c r="F27"/>
  <c r="J27"/>
  <c r="E29" l="1"/>
  <c r="F28"/>
  <c r="J28" s="1"/>
  <c r="E30" l="1"/>
  <c r="F29"/>
  <c r="J29" s="1"/>
  <c r="E31" l="1"/>
  <c r="F30"/>
  <c r="J30" s="1"/>
  <c r="F31" l="1"/>
  <c r="J31" s="1"/>
</calcChain>
</file>

<file path=xl/sharedStrings.xml><?xml version="1.0" encoding="utf-8"?>
<sst xmlns="http://schemas.openxmlformats.org/spreadsheetml/2006/main" count="78" uniqueCount="45">
  <si>
    <t>Capital</t>
  </si>
  <si>
    <t>Interest</t>
  </si>
  <si>
    <t>Date</t>
  </si>
  <si>
    <t>Pension Share</t>
  </si>
  <si>
    <t>Balance</t>
  </si>
  <si>
    <t>Payment</t>
  </si>
  <si>
    <t>D &amp; K Share</t>
  </si>
  <si>
    <t>D&amp;K share</t>
  </si>
  <si>
    <t>Pens share</t>
  </si>
  <si>
    <t>mortgage</t>
  </si>
  <si>
    <t>Pens keep</t>
  </si>
  <si>
    <t>from DWB rent</t>
  </si>
  <si>
    <t>Date 2</t>
  </si>
  <si>
    <t>Date 1</t>
  </si>
  <si>
    <t>MORTGAGE</t>
  </si>
  <si>
    <t>D&amp;K keep</t>
  </si>
  <si>
    <t>Total</t>
  </si>
  <si>
    <t xml:space="preserve">Rent </t>
  </si>
  <si>
    <t>23.02.09</t>
  </si>
  <si>
    <t>02.03.09</t>
  </si>
  <si>
    <t>23.03.09</t>
  </si>
  <si>
    <t>02.04.09</t>
  </si>
  <si>
    <t>23.04.09</t>
  </si>
  <si>
    <t>23.05.09</t>
  </si>
  <si>
    <t>23.06.09</t>
  </si>
  <si>
    <t>23.07.09</t>
  </si>
  <si>
    <t>23.08.09</t>
  </si>
  <si>
    <t>23.09.09</t>
  </si>
  <si>
    <t>23.10.09</t>
  </si>
  <si>
    <t>23.11.09</t>
  </si>
  <si>
    <t>23.12.09</t>
  </si>
  <si>
    <t>23.01.10</t>
  </si>
  <si>
    <t>23.02.10</t>
  </si>
  <si>
    <t>23.03.10</t>
  </si>
  <si>
    <t>23.04.10</t>
  </si>
  <si>
    <t>23.05.10</t>
  </si>
  <si>
    <t>23.06.10</t>
  </si>
  <si>
    <t>23.07.10</t>
  </si>
  <si>
    <t>23.08.10</t>
  </si>
  <si>
    <t>23.09.10</t>
  </si>
  <si>
    <t>23.10.10</t>
  </si>
  <si>
    <t>23.11.10</t>
  </si>
  <si>
    <t>23.12.10</t>
  </si>
  <si>
    <t>23.01.11</t>
  </si>
  <si>
    <t>23.02.11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</si>
</sst>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2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0" xfId="0" applyNumberFormat="1" applyBorder="1"/>
    <xf numFmtId="14" fontId="0" fillId="0" borderId="0" xfId="0" applyNumberFormat="1"/>
    <xf numFmtId="2" fontId="0" fillId="0" borderId="0" xfId="0" applyNumberFormat="1"/>
    <xf numFmtId="2" fontId="0" fillId="0" borderId="2" xfId="0" applyNumberFormat="1" applyBorder="1"/>
    <xf numFmtId="2" fontId="0" fillId="0" borderId="2" xfId="0" applyNumberFormat="1" applyFont="1" applyBorder="1" applyAlignment="1">
      <alignment horizontal="center"/>
    </xf>
    <xf numFmtId="0" fontId="1" fillId="0" borderId="0" xfId="0" applyFont="1"/>
    <xf numFmtId="1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3" xfId="0" applyNumberFormat="1" applyBorder="1"/>
    <xf numFmtId="0" fontId="0" fillId="0" borderId="3" xfId="0" applyBorder="1"/>
    <xf numFmtId="0" fontId="0" fillId="0" borderId="3" xfId="0" applyBorder="1" applyAlignment="1">
      <alignment horizontal="center"/>
    </xf>
    <xf numFmtId="2" fontId="0" fillId="0" borderId="3" xfId="0" applyNumberFormat="1" applyBorder="1"/>
    <xf numFmtId="2" fontId="0" fillId="0" borderId="4" xfId="0" applyNumberFormat="1" applyBorder="1" applyAlignment="1">
      <alignment horizontal="center"/>
    </xf>
    <xf numFmtId="2" fontId="0" fillId="0" borderId="4" xfId="0" applyNumberFormat="1" applyBorder="1"/>
    <xf numFmtId="14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zoomScaleNormal="100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I41" sqref="I41"/>
    </sheetView>
  </sheetViews>
  <sheetFormatPr defaultRowHeight="15"/>
  <cols>
    <col min="1" max="1" width="11" style="2" customWidth="1"/>
    <col min="2" max="2" width="13.28515625" style="3" customWidth="1"/>
    <col min="3" max="3" width="8.42578125" style="3" customWidth="1"/>
    <col min="4" max="4" width="9" style="3" customWidth="1"/>
    <col min="5" max="5" width="10" style="6" customWidth="1"/>
    <col min="6" max="6" width="9.5703125" style="4" customWidth="1"/>
    <col min="7" max="7" width="9.42578125" style="1" customWidth="1"/>
    <col min="8" max="8" width="8.5703125" style="1" customWidth="1"/>
    <col min="9" max="9" width="8.42578125" style="8" customWidth="1"/>
    <col min="10" max="10" width="9.7109375" customWidth="1"/>
    <col min="11" max="11" width="9" customWidth="1"/>
    <col min="12" max="12" width="8.7109375" style="5" customWidth="1"/>
    <col min="13" max="13" width="8.140625" style="7" customWidth="1"/>
  </cols>
  <sheetData>
    <row r="1" spans="1:13">
      <c r="B1" s="3" t="s">
        <v>14</v>
      </c>
      <c r="F1" s="27" t="s">
        <v>3</v>
      </c>
      <c r="G1" s="28"/>
      <c r="H1" s="28"/>
      <c r="J1" s="27" t="s">
        <v>6</v>
      </c>
      <c r="K1" s="28"/>
      <c r="L1" s="28"/>
      <c r="M1" s="29"/>
    </row>
    <row r="2" spans="1:13">
      <c r="A2" s="2" t="s">
        <v>2</v>
      </c>
      <c r="B2" s="3" t="s">
        <v>5</v>
      </c>
      <c r="C2" s="3" t="s">
        <v>0</v>
      </c>
      <c r="D2" s="3" t="s">
        <v>1</v>
      </c>
      <c r="E2" s="6" t="s">
        <v>4</v>
      </c>
      <c r="F2" s="4" t="s">
        <v>4</v>
      </c>
      <c r="G2" s="4" t="s">
        <v>0</v>
      </c>
      <c r="H2" s="4" t="s">
        <v>1</v>
      </c>
      <c r="I2" s="6" t="s">
        <v>16</v>
      </c>
      <c r="J2" s="4" t="s">
        <v>4</v>
      </c>
      <c r="K2" s="4" t="s">
        <v>0</v>
      </c>
      <c r="L2" s="4" t="s">
        <v>1</v>
      </c>
      <c r="M2" s="7" t="s">
        <v>16</v>
      </c>
    </row>
    <row r="3" spans="1:13">
      <c r="E3" s="3">
        <v>618699.18000000005</v>
      </c>
      <c r="G3" s="4"/>
      <c r="H3" s="4"/>
      <c r="I3" s="6"/>
      <c r="J3" s="4"/>
      <c r="K3" s="5"/>
    </row>
    <row r="4" spans="1:13">
      <c r="A4" s="2">
        <v>39845</v>
      </c>
      <c r="B4" s="3">
        <f t="shared" ref="B4:B12" si="0">SUM(C4:D4)</f>
        <v>4227.45</v>
      </c>
      <c r="C4" s="3">
        <v>1926.55</v>
      </c>
      <c r="D4" s="3">
        <v>2300.9</v>
      </c>
      <c r="E4" s="6">
        <f>E3-C4</f>
        <v>616772.63</v>
      </c>
      <c r="F4" s="4">
        <f>E4*0.2438</f>
        <v>150369.16719400001</v>
      </c>
      <c r="G4" s="4">
        <f>C4*0.2438</f>
        <v>469.69288999999998</v>
      </c>
      <c r="H4" s="4">
        <f>D4*0.2438</f>
        <v>560.95942000000002</v>
      </c>
      <c r="I4" s="6">
        <f>SUM(G4:H4)</f>
        <v>1030.6523099999999</v>
      </c>
      <c r="J4" s="9">
        <f>E4-F4</f>
        <v>466403.46280600003</v>
      </c>
      <c r="K4" s="3">
        <f>C4-G4</f>
        <v>1456.8571099999999</v>
      </c>
      <c r="L4" s="4">
        <f>D4-H4</f>
        <v>1739.94058</v>
      </c>
      <c r="M4" s="12">
        <f>SUM(K4:L4)</f>
        <v>3196.7976899999999</v>
      </c>
    </row>
    <row r="5" spans="1:13">
      <c r="A5" s="2">
        <v>39873</v>
      </c>
      <c r="B5" s="3">
        <f t="shared" si="0"/>
        <v>3762.4399999999996</v>
      </c>
      <c r="C5" s="3">
        <v>1939.07</v>
      </c>
      <c r="D5" s="3">
        <v>1823.37</v>
      </c>
      <c r="E5" s="13">
        <f>E4-C5</f>
        <v>614833.56000000006</v>
      </c>
      <c r="F5" s="4">
        <f t="shared" ref="F5:F18" si="1">E5*0.2438</f>
        <v>149896.421928</v>
      </c>
      <c r="G5" s="4">
        <f t="shared" ref="G5:G18" si="2">C5*0.2438</f>
        <v>472.74526599999996</v>
      </c>
      <c r="H5" s="4">
        <f t="shared" ref="H5:H18" si="3">D5*0.2438</f>
        <v>444.53760599999993</v>
      </c>
      <c r="I5" s="6">
        <f t="shared" ref="I5:I19" si="4">SUM(G5:H5)</f>
        <v>917.28287199999988</v>
      </c>
      <c r="J5" s="9">
        <f t="shared" ref="J5:J19" si="5">E5-F5</f>
        <v>464937.13807200006</v>
      </c>
      <c r="K5" s="3">
        <f t="shared" ref="K5:K19" si="6">C5-G5</f>
        <v>1466.324734</v>
      </c>
      <c r="L5" s="4">
        <f t="shared" ref="L5:L19" si="7">D5-H5</f>
        <v>1378.832394</v>
      </c>
      <c r="M5" s="12">
        <f t="shared" ref="M5:M19" si="8">SUM(K5:L5)</f>
        <v>2845.1571279999998</v>
      </c>
    </row>
    <row r="6" spans="1:13">
      <c r="A6" s="15">
        <v>39904</v>
      </c>
      <c r="B6" s="16">
        <f t="shared" si="0"/>
        <v>3801.23</v>
      </c>
      <c r="C6" s="16">
        <v>1951.68</v>
      </c>
      <c r="D6" s="16">
        <v>1849.55</v>
      </c>
      <c r="E6" s="22">
        <f t="shared" ref="E6:E12" si="9">E5-C6</f>
        <v>612881.88</v>
      </c>
      <c r="F6" s="16">
        <f t="shared" si="1"/>
        <v>149420.60234399998</v>
      </c>
      <c r="G6" s="16">
        <f t="shared" si="2"/>
        <v>475.81958400000002</v>
      </c>
      <c r="H6" s="16">
        <f t="shared" si="3"/>
        <v>450.92028999999997</v>
      </c>
      <c r="I6" s="22">
        <f t="shared" si="4"/>
        <v>926.73987399999999</v>
      </c>
      <c r="J6" s="21">
        <f t="shared" si="5"/>
        <v>463461.27765599999</v>
      </c>
      <c r="K6" s="16">
        <f t="shared" si="6"/>
        <v>1475.860416</v>
      </c>
      <c r="L6" s="16">
        <f t="shared" si="7"/>
        <v>1398.6297099999999</v>
      </c>
      <c r="M6" s="23">
        <f t="shared" si="8"/>
        <v>2874.4901259999997</v>
      </c>
    </row>
    <row r="7" spans="1:13">
      <c r="A7" s="25"/>
      <c r="B7" s="4"/>
      <c r="C7" s="4"/>
      <c r="D7" s="4"/>
      <c r="G7" s="4"/>
      <c r="H7" s="4"/>
      <c r="I7" s="6"/>
      <c r="J7" s="9"/>
      <c r="K7" s="4"/>
      <c r="L7" s="4"/>
      <c r="M7" s="12"/>
    </row>
    <row r="8" spans="1:13">
      <c r="A8" s="2">
        <v>39934</v>
      </c>
      <c r="B8" s="3">
        <f t="shared" si="0"/>
        <v>3614.7299999999996</v>
      </c>
      <c r="C8" s="3">
        <v>1964.36</v>
      </c>
      <c r="D8" s="3">
        <v>1650.37</v>
      </c>
      <c r="E8" s="6">
        <f>E6-C8</f>
        <v>610917.52</v>
      </c>
      <c r="F8" s="4">
        <f t="shared" si="1"/>
        <v>148941.691376</v>
      </c>
      <c r="G8" s="4">
        <f t="shared" si="2"/>
        <v>478.91096799999997</v>
      </c>
      <c r="H8" s="4">
        <f t="shared" si="3"/>
        <v>402.36020599999995</v>
      </c>
      <c r="I8" s="6">
        <f t="shared" si="4"/>
        <v>881.27117399999997</v>
      </c>
      <c r="J8" s="9">
        <f t="shared" si="5"/>
        <v>461975.82862400002</v>
      </c>
      <c r="K8" s="3">
        <f t="shared" si="6"/>
        <v>1485.449032</v>
      </c>
      <c r="L8" s="4">
        <f t="shared" si="7"/>
        <v>1248.0097940000001</v>
      </c>
      <c r="M8" s="12">
        <f t="shared" si="8"/>
        <v>2733.458826</v>
      </c>
    </row>
    <row r="9" spans="1:13">
      <c r="A9" s="2">
        <v>39965</v>
      </c>
      <c r="B9" s="3">
        <f t="shared" si="0"/>
        <v>3588.84</v>
      </c>
      <c r="C9" s="3">
        <v>1977.13</v>
      </c>
      <c r="D9" s="3">
        <v>1611.71</v>
      </c>
      <c r="E9" s="6">
        <f t="shared" si="9"/>
        <v>608940.39</v>
      </c>
      <c r="F9" s="4">
        <f t="shared" si="1"/>
        <v>148459.667082</v>
      </c>
      <c r="G9" s="4">
        <f t="shared" si="2"/>
        <v>482.024294</v>
      </c>
      <c r="H9" s="4">
        <f t="shared" si="3"/>
        <v>392.93489799999998</v>
      </c>
      <c r="I9" s="6">
        <f t="shared" si="4"/>
        <v>874.95919200000003</v>
      </c>
      <c r="J9" s="9">
        <f t="shared" si="5"/>
        <v>460480.72291800001</v>
      </c>
      <c r="K9" s="3">
        <f t="shared" si="6"/>
        <v>1495.1057060000001</v>
      </c>
      <c r="L9" s="4">
        <f t="shared" si="7"/>
        <v>1218.7751020000001</v>
      </c>
      <c r="M9" s="12">
        <f t="shared" si="8"/>
        <v>2713.8808079999999</v>
      </c>
    </row>
    <row r="10" spans="1:13">
      <c r="A10" s="2">
        <v>39995</v>
      </c>
      <c r="B10" s="3">
        <f t="shared" si="0"/>
        <v>3459.26</v>
      </c>
      <c r="C10" s="3">
        <v>1989.98</v>
      </c>
      <c r="D10" s="3">
        <v>1469.28</v>
      </c>
      <c r="E10" s="6">
        <f t="shared" si="9"/>
        <v>606950.41</v>
      </c>
      <c r="F10" s="4">
        <f t="shared" si="1"/>
        <v>147974.50995800001</v>
      </c>
      <c r="G10" s="4">
        <f t="shared" si="2"/>
        <v>485.15712400000001</v>
      </c>
      <c r="H10" s="4">
        <f t="shared" si="3"/>
        <v>358.210464</v>
      </c>
      <c r="I10" s="6">
        <f t="shared" si="4"/>
        <v>843.36758800000007</v>
      </c>
      <c r="J10" s="9">
        <f t="shared" si="5"/>
        <v>458975.90004199999</v>
      </c>
      <c r="K10" s="3">
        <f t="shared" si="6"/>
        <v>1504.822876</v>
      </c>
      <c r="L10" s="4">
        <f t="shared" si="7"/>
        <v>1111.069536</v>
      </c>
      <c r="M10" s="12">
        <f t="shared" si="8"/>
        <v>2615.8924120000001</v>
      </c>
    </row>
    <row r="11" spans="1:13">
      <c r="A11" s="2">
        <v>40026</v>
      </c>
      <c r="B11" s="3">
        <f t="shared" si="0"/>
        <v>3602.19</v>
      </c>
      <c r="C11" s="3">
        <v>2002.92</v>
      </c>
      <c r="D11" s="3">
        <v>1599.27</v>
      </c>
      <c r="E11" s="6">
        <f t="shared" si="9"/>
        <v>604947.49</v>
      </c>
      <c r="F11" s="4">
        <f t="shared" si="1"/>
        <v>147486.19806199998</v>
      </c>
      <c r="G11" s="4">
        <f t="shared" si="2"/>
        <v>488.31189599999999</v>
      </c>
      <c r="H11" s="4">
        <f t="shared" si="3"/>
        <v>389.90202599999998</v>
      </c>
      <c r="I11" s="6">
        <f t="shared" si="4"/>
        <v>878.21392199999991</v>
      </c>
      <c r="J11" s="9">
        <f t="shared" si="5"/>
        <v>457461.29193800001</v>
      </c>
      <c r="K11" s="3">
        <f t="shared" si="6"/>
        <v>1514.6081040000001</v>
      </c>
      <c r="L11" s="4">
        <f t="shared" si="7"/>
        <v>1209.367974</v>
      </c>
      <c r="M11" s="12">
        <f t="shared" si="8"/>
        <v>2723.9760780000001</v>
      </c>
    </row>
    <row r="12" spans="1:13">
      <c r="A12" s="2">
        <v>40057</v>
      </c>
      <c r="B12" s="3">
        <f t="shared" si="0"/>
        <v>3384.57</v>
      </c>
      <c r="C12" s="3">
        <v>2015.94</v>
      </c>
      <c r="D12" s="3">
        <v>1368.63</v>
      </c>
      <c r="E12" s="6">
        <f t="shared" si="9"/>
        <v>602931.55000000005</v>
      </c>
      <c r="F12" s="4">
        <f t="shared" si="1"/>
        <v>146994.71189000001</v>
      </c>
      <c r="G12" s="4">
        <f t="shared" si="2"/>
        <v>491.48617200000001</v>
      </c>
      <c r="H12" s="4">
        <f t="shared" si="3"/>
        <v>333.67199399999998</v>
      </c>
      <c r="I12" s="6">
        <f t="shared" si="4"/>
        <v>825.15816599999994</v>
      </c>
      <c r="J12" s="9">
        <f t="shared" si="5"/>
        <v>455936.83811000001</v>
      </c>
      <c r="K12" s="3">
        <f t="shared" si="6"/>
        <v>1524.4538280000002</v>
      </c>
      <c r="L12" s="4">
        <f t="shared" si="7"/>
        <v>1034.9580060000001</v>
      </c>
      <c r="M12" s="12">
        <f t="shared" si="8"/>
        <v>2559.4118340000005</v>
      </c>
    </row>
    <row r="13" spans="1:13">
      <c r="A13" s="2">
        <v>40087</v>
      </c>
      <c r="B13" s="3">
        <v>3414.13</v>
      </c>
      <c r="C13" s="3">
        <v>2029.04</v>
      </c>
      <c r="D13" s="3">
        <v>1385.09</v>
      </c>
      <c r="E13" s="6">
        <f t="shared" ref="E13:E18" si="10">E12-C13</f>
        <v>600902.51</v>
      </c>
      <c r="F13" s="4">
        <f t="shared" si="1"/>
        <v>146500.031938</v>
      </c>
      <c r="G13" s="4">
        <f t="shared" si="2"/>
        <v>494.67995199999996</v>
      </c>
      <c r="H13" s="4">
        <f t="shared" si="3"/>
        <v>337.68494199999998</v>
      </c>
      <c r="I13" s="6">
        <f t="shared" si="4"/>
        <v>832.36489399999994</v>
      </c>
      <c r="J13" s="9">
        <f t="shared" si="5"/>
        <v>454402.47806200001</v>
      </c>
      <c r="K13" s="3">
        <f t="shared" si="6"/>
        <v>1534.360048</v>
      </c>
      <c r="L13" s="4">
        <f t="shared" si="7"/>
        <v>1047.4050579999998</v>
      </c>
      <c r="M13" s="12">
        <f t="shared" si="8"/>
        <v>2581.7651059999998</v>
      </c>
    </row>
    <row r="14" spans="1:13">
      <c r="A14" s="2">
        <v>40118</v>
      </c>
      <c r="B14" s="3">
        <v>3499.53</v>
      </c>
      <c r="C14" s="3">
        <v>2042.22</v>
      </c>
      <c r="D14" s="3">
        <v>1457.31</v>
      </c>
      <c r="E14" s="6">
        <f t="shared" si="10"/>
        <v>598860.29</v>
      </c>
      <c r="F14" s="4">
        <f t="shared" si="1"/>
        <v>146002.138702</v>
      </c>
      <c r="G14" s="4">
        <f t="shared" si="2"/>
        <v>497.893236</v>
      </c>
      <c r="H14" s="4">
        <f t="shared" si="3"/>
        <v>355.29217799999998</v>
      </c>
      <c r="I14" s="6">
        <f t="shared" si="4"/>
        <v>853.18541400000004</v>
      </c>
      <c r="J14" s="9">
        <f t="shared" si="5"/>
        <v>452858.15129800001</v>
      </c>
      <c r="K14" s="3">
        <f t="shared" si="6"/>
        <v>1544.3267639999999</v>
      </c>
      <c r="L14" s="4">
        <f t="shared" si="7"/>
        <v>1102.017822</v>
      </c>
      <c r="M14" s="12">
        <f t="shared" si="8"/>
        <v>2646.3445860000002</v>
      </c>
    </row>
    <row r="15" spans="1:13">
      <c r="A15" s="2">
        <v>40148</v>
      </c>
      <c r="B15" s="3">
        <v>3377.36</v>
      </c>
      <c r="C15" s="3">
        <v>2055.5100000000002</v>
      </c>
      <c r="D15" s="3">
        <v>1321.85</v>
      </c>
      <c r="E15" s="6">
        <f t="shared" si="10"/>
        <v>596804.78</v>
      </c>
      <c r="F15" s="4">
        <f t="shared" si="1"/>
        <v>145501.00536400001</v>
      </c>
      <c r="G15" s="4">
        <f t="shared" si="2"/>
        <v>501.13333800000004</v>
      </c>
      <c r="H15" s="4">
        <f t="shared" si="3"/>
        <v>322.26702999999998</v>
      </c>
      <c r="I15" s="6">
        <f t="shared" si="4"/>
        <v>823.40036800000007</v>
      </c>
      <c r="J15" s="9">
        <f t="shared" si="5"/>
        <v>451303.77463600005</v>
      </c>
      <c r="K15" s="3">
        <f t="shared" si="6"/>
        <v>1554.3766620000001</v>
      </c>
      <c r="L15" s="4">
        <f t="shared" si="7"/>
        <v>999.58296999999993</v>
      </c>
      <c r="M15" s="12">
        <f t="shared" si="8"/>
        <v>2553.9596320000001</v>
      </c>
    </row>
    <row r="16" spans="1:13">
      <c r="A16" s="2">
        <v>40179</v>
      </c>
      <c r="B16" s="3">
        <v>3613.99</v>
      </c>
      <c r="C16" s="3">
        <v>2068.86</v>
      </c>
      <c r="D16" s="3">
        <v>1545.13</v>
      </c>
      <c r="E16" s="6">
        <f t="shared" si="10"/>
        <v>594735.92000000004</v>
      </c>
      <c r="F16" s="4">
        <f t="shared" si="1"/>
        <v>144996.61729600001</v>
      </c>
      <c r="G16" s="4">
        <f t="shared" si="2"/>
        <v>504.38806800000003</v>
      </c>
      <c r="H16" s="4">
        <f t="shared" si="3"/>
        <v>376.70269400000001</v>
      </c>
      <c r="I16" s="6">
        <f t="shared" si="4"/>
        <v>881.09076200000004</v>
      </c>
      <c r="J16" s="9">
        <f t="shared" si="5"/>
        <v>449739.30270400003</v>
      </c>
      <c r="K16" s="3">
        <f t="shared" si="6"/>
        <v>1564.4719320000002</v>
      </c>
      <c r="L16" s="4">
        <f t="shared" si="7"/>
        <v>1168.427306</v>
      </c>
      <c r="M16" s="12">
        <f t="shared" si="8"/>
        <v>2732.899238</v>
      </c>
    </row>
    <row r="17" spans="1:13">
      <c r="A17" s="2">
        <v>40210</v>
      </c>
      <c r="B17" s="3">
        <v>3351.22</v>
      </c>
      <c r="C17" s="3">
        <v>2082.31</v>
      </c>
      <c r="D17" s="3">
        <v>1268.9100000000001</v>
      </c>
      <c r="E17" s="6">
        <f t="shared" si="10"/>
        <v>592653.61</v>
      </c>
      <c r="F17" s="4">
        <f t="shared" si="1"/>
        <v>144488.95011799998</v>
      </c>
      <c r="G17" s="4">
        <f t="shared" si="2"/>
        <v>507.66717799999998</v>
      </c>
      <c r="H17" s="4">
        <f t="shared" si="3"/>
        <v>309.36025799999999</v>
      </c>
      <c r="I17" s="6">
        <f t="shared" si="4"/>
        <v>817.02743599999997</v>
      </c>
      <c r="J17" s="9">
        <f t="shared" si="5"/>
        <v>448164.65988200001</v>
      </c>
      <c r="K17" s="3">
        <f t="shared" si="6"/>
        <v>1574.642822</v>
      </c>
      <c r="L17" s="4">
        <f t="shared" si="7"/>
        <v>959.54974200000015</v>
      </c>
      <c r="M17" s="12">
        <f t="shared" si="8"/>
        <v>2534.1925639999999</v>
      </c>
    </row>
    <row r="18" spans="1:13">
      <c r="A18" s="2">
        <v>40238</v>
      </c>
      <c r="B18" s="3">
        <v>3361.74</v>
      </c>
      <c r="C18" s="3">
        <v>2095.85</v>
      </c>
      <c r="D18" s="3">
        <v>1265.8900000000001</v>
      </c>
      <c r="E18" s="6">
        <f t="shared" si="10"/>
        <v>590557.76</v>
      </c>
      <c r="F18" s="4">
        <f t="shared" si="1"/>
        <v>143977.98188800001</v>
      </c>
      <c r="G18" s="4">
        <f t="shared" si="2"/>
        <v>510.96822999999995</v>
      </c>
      <c r="H18" s="4">
        <f t="shared" si="3"/>
        <v>308.62398200000001</v>
      </c>
      <c r="I18" s="6">
        <f t="shared" si="4"/>
        <v>819.59221200000002</v>
      </c>
      <c r="J18" s="9">
        <f t="shared" si="5"/>
        <v>446579.77811199997</v>
      </c>
      <c r="K18" s="3">
        <f t="shared" si="6"/>
        <v>1584.88177</v>
      </c>
      <c r="L18" s="4">
        <f t="shared" si="7"/>
        <v>957.26601800000003</v>
      </c>
      <c r="M18" s="12">
        <f t="shared" si="8"/>
        <v>2542.1477880000002</v>
      </c>
    </row>
    <row r="19" spans="1:13">
      <c r="A19" s="15">
        <v>40274</v>
      </c>
      <c r="B19" s="16">
        <v>5221.78</v>
      </c>
      <c r="C19" s="16">
        <v>2279.83</v>
      </c>
      <c r="D19" s="16">
        <v>2941.95</v>
      </c>
      <c r="E19" s="22">
        <f>E18-C19</f>
        <v>588277.93000000005</v>
      </c>
      <c r="F19" s="16">
        <f>E19*0.3918</f>
        <v>230487.29297400001</v>
      </c>
      <c r="G19" s="16">
        <f t="shared" ref="G19:H22" si="11">C19*0.3918</f>
        <v>893.23739399999988</v>
      </c>
      <c r="H19" s="16">
        <f t="shared" si="11"/>
        <v>1152.6560099999999</v>
      </c>
      <c r="I19" s="22">
        <f t="shared" si="4"/>
        <v>2045.8934039999999</v>
      </c>
      <c r="J19" s="21">
        <f t="shared" si="5"/>
        <v>357790.63702600007</v>
      </c>
      <c r="K19" s="16">
        <f t="shared" si="6"/>
        <v>1386.5926060000002</v>
      </c>
      <c r="L19" s="16">
        <f t="shared" si="7"/>
        <v>1789.2939899999999</v>
      </c>
      <c r="M19" s="23">
        <f t="shared" si="8"/>
        <v>3175.8865960000003</v>
      </c>
    </row>
    <row r="20" spans="1:13">
      <c r="A20" s="25"/>
      <c r="B20" s="4"/>
      <c r="C20" s="4"/>
      <c r="D20" s="4"/>
      <c r="G20" s="4"/>
      <c r="H20" s="4"/>
      <c r="I20" s="6"/>
      <c r="J20" s="9"/>
      <c r="K20" s="4"/>
      <c r="L20" s="4"/>
      <c r="M20" s="12"/>
    </row>
    <row r="21" spans="1:13">
      <c r="A21" s="2">
        <v>40302</v>
      </c>
      <c r="B21" s="3">
        <v>5221.7700000000004</v>
      </c>
      <c r="C21" s="3">
        <v>2735.21</v>
      </c>
      <c r="D21" s="3">
        <v>2486.56</v>
      </c>
      <c r="E21" s="6">
        <f>E19-C21</f>
        <v>585542.72000000009</v>
      </c>
      <c r="F21" s="4">
        <f>E21*0.3918</f>
        <v>229415.63769600002</v>
      </c>
      <c r="G21" s="4">
        <f t="shared" si="11"/>
        <v>1071.655278</v>
      </c>
      <c r="H21" s="4">
        <f t="shared" si="11"/>
        <v>974.23420799999997</v>
      </c>
      <c r="I21" s="6">
        <f>SUM(G21:H21)</f>
        <v>2045.889486</v>
      </c>
      <c r="J21" s="9">
        <f>E21-F21</f>
        <v>356127.08230400004</v>
      </c>
      <c r="K21" s="3">
        <f>C21-G21</f>
        <v>1663.5547220000001</v>
      </c>
      <c r="L21" s="4">
        <f>D21-H21</f>
        <v>1512.3257920000001</v>
      </c>
      <c r="M21" s="12">
        <f>SUM(K21:L21)</f>
        <v>3175.8805140000004</v>
      </c>
    </row>
    <row r="22" spans="1:13">
      <c r="A22" s="2">
        <v>40333</v>
      </c>
      <c r="B22" s="3">
        <v>5221.78</v>
      </c>
      <c r="C22" s="3">
        <v>2481.6</v>
      </c>
      <c r="D22" s="3">
        <f>B22-C22</f>
        <v>2740.18</v>
      </c>
      <c r="E22" s="6">
        <f t="shared" ref="E22:E31" si="12">E21-C22</f>
        <v>583061.12000000011</v>
      </c>
      <c r="F22" s="4">
        <f>E22*0.3918</f>
        <v>228443.34681600003</v>
      </c>
      <c r="G22" s="4">
        <f t="shared" si="11"/>
        <v>972.2908799999999</v>
      </c>
      <c r="H22" s="4">
        <f t="shared" si="11"/>
        <v>1073.6025239999999</v>
      </c>
      <c r="I22" s="6">
        <f>SUM(G22:H22)</f>
        <v>2045.8934039999999</v>
      </c>
      <c r="J22" s="9">
        <f>E22-F22</f>
        <v>354617.77318400005</v>
      </c>
      <c r="K22" s="3">
        <f>C22-G22</f>
        <v>1509.3091199999999</v>
      </c>
      <c r="L22" s="4">
        <f>D22-H22</f>
        <v>1666.5774759999999</v>
      </c>
      <c r="M22" s="12">
        <f>SUM(K22:L22)</f>
        <v>3175.8865959999998</v>
      </c>
    </row>
    <row r="23" spans="1:13">
      <c r="A23" s="2">
        <v>40364</v>
      </c>
      <c r="B23" s="3">
        <v>5221.78</v>
      </c>
      <c r="C23" s="3">
        <v>2493.21</v>
      </c>
      <c r="D23" s="3">
        <f t="shared" ref="D23:D31" si="13">B23-C23</f>
        <v>2728.5699999999997</v>
      </c>
      <c r="E23" s="6">
        <f t="shared" si="12"/>
        <v>580567.91000000015</v>
      </c>
      <c r="F23" s="4">
        <f t="shared" ref="F23:F31" si="14">E23*0.3918</f>
        <v>227466.50713800004</v>
      </c>
      <c r="G23" s="4">
        <f t="shared" ref="G23:G31" si="15">C23*0.3918</f>
        <v>976.83967799999994</v>
      </c>
      <c r="H23" s="4">
        <f t="shared" ref="H23:H31" si="16">D23*0.3918</f>
        <v>1069.0537259999999</v>
      </c>
      <c r="I23" s="6">
        <f t="shared" ref="I23:I31" si="17">SUM(G23:H23)</f>
        <v>2045.8934039999999</v>
      </c>
      <c r="J23" s="9">
        <f t="shared" ref="J23:J31" si="18">E23-F23</f>
        <v>353101.4028620001</v>
      </c>
      <c r="K23" s="3">
        <f t="shared" ref="K23:K31" si="19">C23-G23</f>
        <v>1516.3703220000002</v>
      </c>
      <c r="L23" s="4">
        <f t="shared" ref="L23:L31" si="20">D23-H23</f>
        <v>1659.5162739999998</v>
      </c>
      <c r="M23" s="12">
        <f t="shared" ref="M23:M31" si="21">SUM(K23:L23)</f>
        <v>3175.8865960000003</v>
      </c>
    </row>
    <row r="24" spans="1:13">
      <c r="A24" s="2">
        <v>40394</v>
      </c>
      <c r="B24" s="3">
        <v>5221.78</v>
      </c>
      <c r="C24" s="3">
        <v>2592.52</v>
      </c>
      <c r="D24" s="3">
        <f t="shared" si="13"/>
        <v>2629.2599999999998</v>
      </c>
      <c r="E24" s="6">
        <f t="shared" si="12"/>
        <v>577975.39000000013</v>
      </c>
      <c r="F24" s="4">
        <f t="shared" si="14"/>
        <v>226450.75780200004</v>
      </c>
      <c r="G24" s="4">
        <f t="shared" si="15"/>
        <v>1015.749336</v>
      </c>
      <c r="H24" s="4">
        <f t="shared" si="16"/>
        <v>1030.1440679999998</v>
      </c>
      <c r="I24" s="6">
        <f t="shared" si="17"/>
        <v>2045.8934039999999</v>
      </c>
      <c r="J24" s="9">
        <f t="shared" si="18"/>
        <v>351524.63219800009</v>
      </c>
      <c r="K24" s="3">
        <f t="shared" si="19"/>
        <v>1576.7706640000001</v>
      </c>
      <c r="L24" s="4">
        <f t="shared" si="20"/>
        <v>1599.1159319999999</v>
      </c>
      <c r="M24" s="12">
        <f t="shared" si="21"/>
        <v>3175.8865960000003</v>
      </c>
    </row>
    <row r="25" spans="1:13">
      <c r="A25" s="2">
        <v>40427</v>
      </c>
      <c r="B25" s="3">
        <v>5221.78</v>
      </c>
      <c r="C25" s="3">
        <v>2342.5100000000002</v>
      </c>
      <c r="D25" s="3">
        <f t="shared" si="13"/>
        <v>2879.2699999999995</v>
      </c>
      <c r="E25" s="6">
        <f t="shared" si="12"/>
        <v>575632.88000000012</v>
      </c>
      <c r="F25" s="4">
        <f t="shared" si="14"/>
        <v>225532.96238400004</v>
      </c>
      <c r="G25" s="4">
        <f t="shared" si="15"/>
        <v>917.79541800000004</v>
      </c>
      <c r="H25" s="4">
        <f t="shared" si="16"/>
        <v>1128.0979859999998</v>
      </c>
      <c r="I25" s="6">
        <f t="shared" si="17"/>
        <v>2045.8934039999999</v>
      </c>
      <c r="J25" s="9">
        <f t="shared" si="18"/>
        <v>350099.91761600005</v>
      </c>
      <c r="K25" s="3">
        <f t="shared" si="19"/>
        <v>1424.7145820000001</v>
      </c>
      <c r="L25" s="4">
        <f t="shared" si="20"/>
        <v>1751.1720139999998</v>
      </c>
      <c r="M25" s="12">
        <f t="shared" si="21"/>
        <v>3175.8865959999998</v>
      </c>
    </row>
    <row r="26" spans="1:13">
      <c r="A26" s="2">
        <v>40455</v>
      </c>
      <c r="B26" s="3">
        <v>5221.7700000000004</v>
      </c>
      <c r="C26" s="3">
        <v>2788.66</v>
      </c>
      <c r="D26" s="3">
        <f t="shared" si="13"/>
        <v>2433.1100000000006</v>
      </c>
      <c r="E26" s="6">
        <f t="shared" si="12"/>
        <v>572844.22000000009</v>
      </c>
      <c r="F26" s="4">
        <f t="shared" si="14"/>
        <v>224440.36539600004</v>
      </c>
      <c r="G26" s="4">
        <f t="shared" si="15"/>
        <v>1092.5969879999998</v>
      </c>
      <c r="H26" s="4">
        <f t="shared" si="16"/>
        <v>953.29249800000014</v>
      </c>
      <c r="I26" s="6">
        <f t="shared" si="17"/>
        <v>2045.889486</v>
      </c>
      <c r="J26" s="9">
        <f t="shared" si="18"/>
        <v>348403.85460400005</v>
      </c>
      <c r="K26" s="3">
        <f t="shared" si="19"/>
        <v>1696.0630120000001</v>
      </c>
      <c r="L26" s="4">
        <f t="shared" si="20"/>
        <v>1479.8175020000003</v>
      </c>
      <c r="M26" s="12">
        <f t="shared" si="21"/>
        <v>3175.8805140000004</v>
      </c>
    </row>
    <row r="27" spans="1:13">
      <c r="A27" s="2">
        <v>40486</v>
      </c>
      <c r="B27" s="3">
        <v>5221.7700000000004</v>
      </c>
      <c r="C27" s="3">
        <v>2541.02</v>
      </c>
      <c r="D27" s="3">
        <f t="shared" si="13"/>
        <v>2680.7500000000005</v>
      </c>
      <c r="E27" s="6">
        <f t="shared" si="12"/>
        <v>570303.20000000007</v>
      </c>
      <c r="F27" s="4">
        <f t="shared" si="14"/>
        <v>223444.79376000003</v>
      </c>
      <c r="G27" s="4">
        <f t="shared" si="15"/>
        <v>995.5716359999999</v>
      </c>
      <c r="H27" s="4">
        <f t="shared" si="16"/>
        <v>1050.3178500000001</v>
      </c>
      <c r="I27" s="6">
        <f t="shared" si="17"/>
        <v>2045.889486</v>
      </c>
      <c r="J27" s="9">
        <f t="shared" si="18"/>
        <v>346858.40624000004</v>
      </c>
      <c r="K27" s="3">
        <f t="shared" si="19"/>
        <v>1545.4483640000001</v>
      </c>
      <c r="L27" s="4">
        <f t="shared" si="20"/>
        <v>1630.4321500000003</v>
      </c>
      <c r="M27" s="12">
        <f t="shared" si="21"/>
        <v>3175.8805140000004</v>
      </c>
    </row>
    <row r="28" spans="1:13">
      <c r="A28" s="2">
        <v>40518</v>
      </c>
      <c r="B28" s="3">
        <v>5221.78</v>
      </c>
      <c r="C28" s="3">
        <v>2466.8200000000002</v>
      </c>
      <c r="D28" s="3">
        <f t="shared" si="13"/>
        <v>2754.9599999999996</v>
      </c>
      <c r="E28" s="6">
        <f t="shared" si="12"/>
        <v>567836.38000000012</v>
      </c>
      <c r="F28" s="4">
        <f t="shared" si="14"/>
        <v>222478.29368400003</v>
      </c>
      <c r="G28" s="4">
        <f t="shared" si="15"/>
        <v>966.50007600000004</v>
      </c>
      <c r="H28" s="4">
        <f t="shared" si="16"/>
        <v>1079.3933279999999</v>
      </c>
      <c r="I28" s="6">
        <f t="shared" si="17"/>
        <v>2045.8934039999999</v>
      </c>
      <c r="J28" s="9">
        <f t="shared" si="18"/>
        <v>345358.08631600009</v>
      </c>
      <c r="K28" s="3">
        <f t="shared" si="19"/>
        <v>1500.3199240000001</v>
      </c>
      <c r="L28" s="4">
        <f t="shared" si="20"/>
        <v>1675.5666719999997</v>
      </c>
      <c r="M28" s="12">
        <f t="shared" si="21"/>
        <v>3175.8865959999998</v>
      </c>
    </row>
    <row r="29" spans="1:13">
      <c r="A29" s="2">
        <v>40547</v>
      </c>
      <c r="B29" s="3">
        <v>5221.78</v>
      </c>
      <c r="C29" s="3">
        <v>2735.9</v>
      </c>
      <c r="D29" s="3">
        <f t="shared" si="13"/>
        <v>2485.8799999999997</v>
      </c>
      <c r="E29" s="6">
        <f t="shared" si="12"/>
        <v>565100.4800000001</v>
      </c>
      <c r="F29" s="4">
        <f t="shared" si="14"/>
        <v>221406.36806400004</v>
      </c>
      <c r="G29" s="4">
        <f t="shared" si="15"/>
        <v>1071.92562</v>
      </c>
      <c r="H29" s="4">
        <f t="shared" si="16"/>
        <v>973.96778399999982</v>
      </c>
      <c r="I29" s="6">
        <f t="shared" si="17"/>
        <v>2045.8934039999999</v>
      </c>
      <c r="J29" s="9">
        <f t="shared" si="18"/>
        <v>343694.11193600006</v>
      </c>
      <c r="K29" s="3">
        <f t="shared" si="19"/>
        <v>1663.9743800000001</v>
      </c>
      <c r="L29" s="4">
        <f t="shared" si="20"/>
        <v>1511.9122159999997</v>
      </c>
      <c r="M29" s="12">
        <f t="shared" si="21"/>
        <v>3175.8865959999998</v>
      </c>
    </row>
    <row r="30" spans="1:13">
      <c r="A30" s="2">
        <v>40578</v>
      </c>
      <c r="B30" s="3">
        <v>5221.78</v>
      </c>
      <c r="C30" s="3">
        <v>2577.2600000000002</v>
      </c>
      <c r="D30" s="3">
        <f t="shared" si="13"/>
        <v>2644.5199999999995</v>
      </c>
      <c r="E30" s="6">
        <f t="shared" si="12"/>
        <v>562523.22000000009</v>
      </c>
      <c r="F30" s="4">
        <f t="shared" si="14"/>
        <v>220396.59759600004</v>
      </c>
      <c r="G30" s="4">
        <f t="shared" si="15"/>
        <v>1009.7704680000001</v>
      </c>
      <c r="H30" s="4">
        <f t="shared" si="16"/>
        <v>1036.1229359999998</v>
      </c>
      <c r="I30" s="6">
        <f t="shared" si="17"/>
        <v>2045.8934039999999</v>
      </c>
      <c r="J30" s="9">
        <f t="shared" si="18"/>
        <v>342126.62240400002</v>
      </c>
      <c r="K30" s="3">
        <f t="shared" si="19"/>
        <v>1567.4895320000001</v>
      </c>
      <c r="L30" s="4">
        <f t="shared" si="20"/>
        <v>1608.3970639999998</v>
      </c>
      <c r="M30" s="12">
        <f t="shared" si="21"/>
        <v>3175.8865959999998</v>
      </c>
    </row>
    <row r="31" spans="1:13">
      <c r="A31" s="2">
        <v>40606</v>
      </c>
      <c r="B31" s="3">
        <v>5221.7700000000004</v>
      </c>
      <c r="C31" s="3">
        <v>2844.07</v>
      </c>
      <c r="D31" s="3">
        <f t="shared" si="13"/>
        <v>2377.7000000000003</v>
      </c>
      <c r="E31" s="6">
        <f t="shared" si="12"/>
        <v>559679.15000000014</v>
      </c>
      <c r="F31" s="4">
        <f t="shared" si="14"/>
        <v>219282.29097000003</v>
      </c>
      <c r="G31" s="4">
        <f t="shared" si="15"/>
        <v>1114.3066260000001</v>
      </c>
      <c r="H31" s="4">
        <f t="shared" si="16"/>
        <v>931.5828600000001</v>
      </c>
      <c r="I31" s="6">
        <f t="shared" si="17"/>
        <v>2045.889486</v>
      </c>
      <c r="J31" s="9">
        <f t="shared" si="18"/>
        <v>340396.85903000011</v>
      </c>
      <c r="K31" s="3">
        <f t="shared" si="19"/>
        <v>1729.7633740000001</v>
      </c>
      <c r="L31" s="4">
        <f t="shared" si="20"/>
        <v>1446.1171400000003</v>
      </c>
      <c r="M31" s="12">
        <f t="shared" si="21"/>
        <v>3175.8805140000004</v>
      </c>
    </row>
    <row r="32" spans="1:13">
      <c r="G32" s="4"/>
      <c r="H32" s="4"/>
      <c r="I32" s="6"/>
      <c r="J32" s="9"/>
      <c r="K32" s="3"/>
      <c r="L32" s="4"/>
      <c r="M32" s="12"/>
    </row>
  </sheetData>
  <mergeCells count="2">
    <mergeCell ref="F1:H1"/>
    <mergeCell ref="J1:M1"/>
  </mergeCells>
  <printOptions gridLines="1"/>
  <pageMargins left="0.51181102362204722" right="0.31496062992125984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pane ySplit="1" topLeftCell="A14" activePane="bottomLeft" state="frozen"/>
      <selection pane="bottomLeft" activeCell="A31" sqref="A31:XFD31"/>
    </sheetView>
  </sheetViews>
  <sheetFormatPr defaultRowHeight="15"/>
  <cols>
    <col min="1" max="1" width="8.140625" style="1" customWidth="1"/>
    <col min="2" max="2" width="14.28515625" customWidth="1"/>
    <col min="3" max="3" width="5.7109375" style="1" customWidth="1"/>
    <col min="4" max="4" width="9.28515625" customWidth="1"/>
    <col min="5" max="5" width="9.140625" customWidth="1"/>
    <col min="6" max="6" width="11.7109375" customWidth="1"/>
    <col min="7" max="7" width="9.28515625" customWidth="1"/>
    <col min="8" max="8" width="10.85546875" customWidth="1"/>
    <col min="9" max="9" width="9.28515625" customWidth="1"/>
    <col min="10" max="10" width="10" customWidth="1"/>
    <col min="11" max="11" width="9.7109375" customWidth="1"/>
  </cols>
  <sheetData>
    <row r="1" spans="1:11">
      <c r="A1" s="2" t="s">
        <v>13</v>
      </c>
      <c r="C1" s="1" t="s">
        <v>17</v>
      </c>
      <c r="D1" t="s">
        <v>7</v>
      </c>
      <c r="E1" t="s">
        <v>8</v>
      </c>
      <c r="F1" t="s">
        <v>12</v>
      </c>
      <c r="G1" t="s">
        <v>9</v>
      </c>
      <c r="H1" t="s">
        <v>7</v>
      </c>
      <c r="I1" t="s">
        <v>8</v>
      </c>
      <c r="J1" t="s">
        <v>15</v>
      </c>
      <c r="K1" s="14" t="s">
        <v>10</v>
      </c>
    </row>
    <row r="2" spans="1:11">
      <c r="A2" s="2"/>
      <c r="K2" s="14"/>
    </row>
    <row r="3" spans="1:11">
      <c r="A3" s="2"/>
      <c r="K3" s="14"/>
    </row>
    <row r="4" spans="1:11">
      <c r="A4" s="10" t="s">
        <v>18</v>
      </c>
      <c r="B4" t="s">
        <v>11</v>
      </c>
      <c r="C4" s="1">
        <v>7500</v>
      </c>
      <c r="D4" s="11">
        <f>C4*0.6182</f>
        <v>4636.5</v>
      </c>
      <c r="E4" s="11">
        <f>C4*0.3818</f>
        <v>2863.5</v>
      </c>
      <c r="F4" t="s">
        <v>19</v>
      </c>
      <c r="G4" s="3">
        <f>Mortgage!B5</f>
        <v>3762.4399999999996</v>
      </c>
      <c r="H4" s="11">
        <f>G4*0.7562</f>
        <v>2845.1571279999998</v>
      </c>
      <c r="I4" s="11">
        <f>G4*0.2438</f>
        <v>917.28287199999988</v>
      </c>
      <c r="J4" s="11">
        <f>D4-H4</f>
        <v>1791.3428720000002</v>
      </c>
      <c r="K4" s="11">
        <f>E4-I4</f>
        <v>1946.2171280000002</v>
      </c>
    </row>
    <row r="5" spans="1:11">
      <c r="A5" s="18" t="s">
        <v>20</v>
      </c>
      <c r="B5" s="19" t="s">
        <v>11</v>
      </c>
      <c r="C5" s="20">
        <v>7500</v>
      </c>
      <c r="D5" s="21">
        <f t="shared" ref="D5:D18" si="0">C5*0.6182</f>
        <v>4636.5</v>
      </c>
      <c r="E5" s="21">
        <f t="shared" ref="E5:E18" si="1">C5*0.3818</f>
        <v>2863.5</v>
      </c>
      <c r="F5" s="19" t="s">
        <v>21</v>
      </c>
      <c r="G5" s="16">
        <f>Mortgage!B6</f>
        <v>3801.23</v>
      </c>
      <c r="H5" s="21">
        <f t="shared" ref="H5:H16" si="2">G5*0.7562</f>
        <v>2874.4901260000001</v>
      </c>
      <c r="I5" s="21">
        <f t="shared" ref="I5:I16" si="3">G5*0.2438</f>
        <v>926.73987399999999</v>
      </c>
      <c r="J5" s="21">
        <f t="shared" ref="J5:J23" si="4">D5-H5</f>
        <v>1762.0098739999999</v>
      </c>
      <c r="K5" s="21">
        <f t="shared" ref="K5:K23" si="5">E5-I5</f>
        <v>1936.7601260000001</v>
      </c>
    </row>
    <row r="6" spans="1:11">
      <c r="A6" s="24"/>
      <c r="B6" s="5"/>
      <c r="C6" s="26"/>
      <c r="D6" s="9"/>
      <c r="E6" s="9"/>
      <c r="F6" s="5"/>
      <c r="G6" s="4"/>
      <c r="H6" s="9"/>
      <c r="I6" s="9"/>
      <c r="J6" s="9"/>
      <c r="K6" s="9"/>
    </row>
    <row r="7" spans="1:11">
      <c r="A7" s="10" t="s">
        <v>22</v>
      </c>
      <c r="B7" t="s">
        <v>11</v>
      </c>
      <c r="C7" s="1">
        <v>7500</v>
      </c>
      <c r="D7" s="11">
        <f t="shared" si="0"/>
        <v>4636.5</v>
      </c>
      <c r="E7" s="11">
        <f t="shared" si="1"/>
        <v>2863.5</v>
      </c>
      <c r="F7" s="2">
        <v>39934</v>
      </c>
      <c r="G7" s="3">
        <f>Mortgage!B8</f>
        <v>3614.7299999999996</v>
      </c>
      <c r="H7" s="11">
        <f t="shared" si="2"/>
        <v>2733.4588259999996</v>
      </c>
      <c r="I7" s="11">
        <f t="shared" si="3"/>
        <v>881.27117399999986</v>
      </c>
      <c r="J7" s="11">
        <f t="shared" si="4"/>
        <v>1903.0411740000004</v>
      </c>
      <c r="K7" s="11">
        <f t="shared" si="5"/>
        <v>1982.228826</v>
      </c>
    </row>
    <row r="8" spans="1:11">
      <c r="A8" s="10" t="s">
        <v>23</v>
      </c>
      <c r="B8" t="s">
        <v>11</v>
      </c>
      <c r="C8" s="1">
        <v>7500</v>
      </c>
      <c r="D8" s="11">
        <f t="shared" si="0"/>
        <v>4636.5</v>
      </c>
      <c r="E8" s="11">
        <f t="shared" si="1"/>
        <v>2863.5</v>
      </c>
      <c r="F8" s="2">
        <v>39965</v>
      </c>
      <c r="G8" s="3">
        <f>Mortgage!B9</f>
        <v>3588.84</v>
      </c>
      <c r="H8" s="11">
        <f t="shared" si="2"/>
        <v>2713.8808079999999</v>
      </c>
      <c r="I8" s="11">
        <f t="shared" si="3"/>
        <v>874.95919200000003</v>
      </c>
      <c r="J8" s="11">
        <f t="shared" si="4"/>
        <v>1922.6191920000001</v>
      </c>
      <c r="K8" s="11">
        <f t="shared" si="5"/>
        <v>1988.540808</v>
      </c>
    </row>
    <row r="9" spans="1:11">
      <c r="A9" s="10" t="s">
        <v>24</v>
      </c>
      <c r="B9" t="s">
        <v>11</v>
      </c>
      <c r="C9" s="1">
        <v>7500</v>
      </c>
      <c r="D9" s="11">
        <f t="shared" si="0"/>
        <v>4636.5</v>
      </c>
      <c r="E9" s="11">
        <f t="shared" si="1"/>
        <v>2863.5</v>
      </c>
      <c r="F9" s="2">
        <v>39995</v>
      </c>
      <c r="G9" s="3">
        <f>Mortgage!B10</f>
        <v>3459.26</v>
      </c>
      <c r="H9" s="11">
        <f t="shared" si="2"/>
        <v>2615.8924120000001</v>
      </c>
      <c r="I9" s="11">
        <f t="shared" si="3"/>
        <v>843.36758800000007</v>
      </c>
      <c r="J9" s="11">
        <f t="shared" si="4"/>
        <v>2020.6075879999999</v>
      </c>
      <c r="K9" s="11">
        <f t="shared" si="5"/>
        <v>2020.1324119999999</v>
      </c>
    </row>
    <row r="10" spans="1:11">
      <c r="A10" s="10" t="s">
        <v>25</v>
      </c>
      <c r="B10" t="s">
        <v>11</v>
      </c>
      <c r="C10" s="1">
        <v>7500</v>
      </c>
      <c r="D10" s="11">
        <f t="shared" si="0"/>
        <v>4636.5</v>
      </c>
      <c r="E10" s="11">
        <f t="shared" si="1"/>
        <v>2863.5</v>
      </c>
      <c r="F10" s="2">
        <v>40026</v>
      </c>
      <c r="G10" s="3">
        <f>Mortgage!B11</f>
        <v>3602.19</v>
      </c>
      <c r="H10" s="11">
        <f t="shared" si="2"/>
        <v>2723.9760780000001</v>
      </c>
      <c r="I10" s="11">
        <f t="shared" si="3"/>
        <v>878.21392200000003</v>
      </c>
      <c r="J10" s="11">
        <f t="shared" si="4"/>
        <v>1912.5239219999999</v>
      </c>
      <c r="K10" s="11">
        <f t="shared" si="5"/>
        <v>1985.2860780000001</v>
      </c>
    </row>
    <row r="11" spans="1:11">
      <c r="A11" s="10" t="s">
        <v>26</v>
      </c>
      <c r="B11" t="s">
        <v>11</v>
      </c>
      <c r="C11" s="1">
        <v>7500</v>
      </c>
      <c r="D11" s="11">
        <f t="shared" si="0"/>
        <v>4636.5</v>
      </c>
      <c r="E11" s="11">
        <f t="shared" si="1"/>
        <v>2863.5</v>
      </c>
      <c r="F11" s="2">
        <v>40057</v>
      </c>
      <c r="G11" s="3">
        <f>Mortgage!B12</f>
        <v>3384.57</v>
      </c>
      <c r="H11" s="11">
        <f t="shared" si="2"/>
        <v>2559.411834</v>
      </c>
      <c r="I11" s="11">
        <f t="shared" si="3"/>
        <v>825.15816600000005</v>
      </c>
      <c r="J11" s="11">
        <f t="shared" si="4"/>
        <v>2077.088166</v>
      </c>
      <c r="K11" s="11">
        <f t="shared" si="5"/>
        <v>2038.3418339999998</v>
      </c>
    </row>
    <row r="12" spans="1:11">
      <c r="A12" s="10" t="s">
        <v>27</v>
      </c>
      <c r="B12" t="s">
        <v>11</v>
      </c>
      <c r="C12" s="1">
        <v>7500</v>
      </c>
      <c r="D12" s="11">
        <f t="shared" si="0"/>
        <v>4636.5</v>
      </c>
      <c r="E12" s="11">
        <f t="shared" si="1"/>
        <v>2863.5</v>
      </c>
      <c r="F12" s="2">
        <v>40087</v>
      </c>
      <c r="G12" s="3">
        <f>Mortgage!B13</f>
        <v>3414.13</v>
      </c>
      <c r="H12" s="11">
        <f t="shared" si="2"/>
        <v>2581.7651059999998</v>
      </c>
      <c r="I12" s="11">
        <f t="shared" si="3"/>
        <v>832.36489399999994</v>
      </c>
      <c r="J12" s="11">
        <f t="shared" si="4"/>
        <v>2054.7348940000002</v>
      </c>
      <c r="K12" s="11">
        <f t="shared" si="5"/>
        <v>2031.1351060000002</v>
      </c>
    </row>
    <row r="13" spans="1:11">
      <c r="A13" s="10" t="s">
        <v>28</v>
      </c>
      <c r="B13" t="s">
        <v>11</v>
      </c>
      <c r="C13" s="1">
        <v>7500</v>
      </c>
      <c r="D13" s="11">
        <f t="shared" si="0"/>
        <v>4636.5</v>
      </c>
      <c r="E13" s="11">
        <f t="shared" si="1"/>
        <v>2863.5</v>
      </c>
      <c r="F13" s="2">
        <v>40118</v>
      </c>
      <c r="G13" s="3">
        <f>Mortgage!B14</f>
        <v>3499.53</v>
      </c>
      <c r="H13" s="11">
        <f t="shared" si="2"/>
        <v>2646.3445860000002</v>
      </c>
      <c r="I13" s="11">
        <f t="shared" si="3"/>
        <v>853.18541400000004</v>
      </c>
      <c r="J13" s="11">
        <f t="shared" si="4"/>
        <v>1990.1554139999998</v>
      </c>
      <c r="K13" s="11">
        <f t="shared" si="5"/>
        <v>2010.314586</v>
      </c>
    </row>
    <row r="14" spans="1:11">
      <c r="A14" s="10" t="s">
        <v>29</v>
      </c>
      <c r="B14" t="s">
        <v>11</v>
      </c>
      <c r="C14" s="1">
        <v>7500</v>
      </c>
      <c r="D14" s="11">
        <f t="shared" si="0"/>
        <v>4636.5</v>
      </c>
      <c r="E14" s="11">
        <f t="shared" si="1"/>
        <v>2863.5</v>
      </c>
      <c r="F14" s="2">
        <v>40148</v>
      </c>
      <c r="G14" s="3">
        <f>Mortgage!B15</f>
        <v>3377.36</v>
      </c>
      <c r="H14" s="11">
        <f t="shared" si="2"/>
        <v>2553.9596320000001</v>
      </c>
      <c r="I14" s="11">
        <f t="shared" si="3"/>
        <v>823.40036799999996</v>
      </c>
      <c r="J14" s="11">
        <f t="shared" si="4"/>
        <v>2082.5403679999999</v>
      </c>
      <c r="K14" s="11">
        <f t="shared" si="5"/>
        <v>2040.0996319999999</v>
      </c>
    </row>
    <row r="15" spans="1:11">
      <c r="A15" s="10" t="s">
        <v>30</v>
      </c>
      <c r="B15" t="s">
        <v>11</v>
      </c>
      <c r="C15" s="1">
        <v>7500</v>
      </c>
      <c r="D15" s="11">
        <f t="shared" si="0"/>
        <v>4636.5</v>
      </c>
      <c r="E15" s="11">
        <f t="shared" si="1"/>
        <v>2863.5</v>
      </c>
      <c r="F15" s="2">
        <v>40179</v>
      </c>
      <c r="G15" s="3">
        <f>Mortgage!B16</f>
        <v>3613.99</v>
      </c>
      <c r="H15" s="11">
        <f t="shared" si="2"/>
        <v>2732.899238</v>
      </c>
      <c r="I15" s="11">
        <f t="shared" si="3"/>
        <v>881.09076199999993</v>
      </c>
      <c r="J15" s="11">
        <f t="shared" si="4"/>
        <v>1903.600762</v>
      </c>
      <c r="K15" s="11">
        <f t="shared" si="5"/>
        <v>1982.4092380000002</v>
      </c>
    </row>
    <row r="16" spans="1:11">
      <c r="A16" s="10" t="s">
        <v>31</v>
      </c>
      <c r="B16" t="s">
        <v>11</v>
      </c>
      <c r="C16" s="1">
        <v>7500</v>
      </c>
      <c r="D16" s="11">
        <f t="shared" si="0"/>
        <v>4636.5</v>
      </c>
      <c r="E16" s="11">
        <f t="shared" si="1"/>
        <v>2863.5</v>
      </c>
      <c r="F16" s="2">
        <v>40210</v>
      </c>
      <c r="G16" s="3">
        <f>Mortgage!B17</f>
        <v>3351.22</v>
      </c>
      <c r="H16" s="11">
        <f t="shared" si="2"/>
        <v>2534.1925639999999</v>
      </c>
      <c r="I16" s="11">
        <f t="shared" si="3"/>
        <v>817.02743599999997</v>
      </c>
      <c r="J16" s="11">
        <f t="shared" si="4"/>
        <v>2102.3074360000001</v>
      </c>
      <c r="K16" s="11">
        <f t="shared" si="5"/>
        <v>2046.4725640000001</v>
      </c>
    </row>
    <row r="17" spans="1:11">
      <c r="A17" s="10" t="s">
        <v>32</v>
      </c>
      <c r="B17" t="s">
        <v>11</v>
      </c>
      <c r="C17" s="1">
        <v>7500</v>
      </c>
      <c r="D17" s="11">
        <f t="shared" si="0"/>
        <v>4636.5</v>
      </c>
      <c r="E17" s="11">
        <f t="shared" si="1"/>
        <v>2863.5</v>
      </c>
      <c r="F17" s="2">
        <v>40238</v>
      </c>
      <c r="G17" s="3">
        <f>Mortgage!B18</f>
        <v>3361.74</v>
      </c>
      <c r="H17" s="11">
        <f>G17*0.7562</f>
        <v>2542.1477879999998</v>
      </c>
      <c r="I17" s="11">
        <f>G17*0.2438</f>
        <v>819.5922119999999</v>
      </c>
      <c r="J17" s="11">
        <f>D17-H17</f>
        <v>2094.3522120000002</v>
      </c>
      <c r="K17" s="11">
        <f>E17-I17</f>
        <v>2043.907788</v>
      </c>
    </row>
    <row r="18" spans="1:11">
      <c r="A18" s="18" t="s">
        <v>33</v>
      </c>
      <c r="B18" s="19" t="s">
        <v>11</v>
      </c>
      <c r="C18" s="20">
        <v>7500</v>
      </c>
      <c r="D18" s="21">
        <f t="shared" si="0"/>
        <v>4636.5</v>
      </c>
      <c r="E18" s="21">
        <f t="shared" si="1"/>
        <v>2863.5</v>
      </c>
      <c r="F18" s="15">
        <v>40274</v>
      </c>
      <c r="G18" s="16">
        <f>Mortgage!B19</f>
        <v>5221.78</v>
      </c>
      <c r="H18" s="21">
        <f>G18*0.7562</f>
        <v>3948.7100359999999</v>
      </c>
      <c r="I18" s="21">
        <f>G18*0.2438</f>
        <v>1273.0699639999998</v>
      </c>
      <c r="J18" s="21">
        <f>D18-H18</f>
        <v>687.78996400000005</v>
      </c>
      <c r="K18" s="21">
        <f>E18-I18</f>
        <v>1590.4300360000002</v>
      </c>
    </row>
    <row r="19" spans="1:11">
      <c r="A19" s="24"/>
      <c r="B19" s="5"/>
      <c r="C19" s="17"/>
      <c r="D19" s="9">
        <f>SUM(D7:D18)</f>
        <v>55638</v>
      </c>
      <c r="E19" s="9">
        <f>SUM(E7:E18)</f>
        <v>34362</v>
      </c>
      <c r="F19" s="25"/>
      <c r="G19" s="4"/>
      <c r="H19" s="9"/>
      <c r="I19" s="9"/>
      <c r="J19" s="9"/>
      <c r="K19" s="9"/>
    </row>
    <row r="20" spans="1:11">
      <c r="A20" s="10" t="s">
        <v>34</v>
      </c>
      <c r="B20" t="s">
        <v>11</v>
      </c>
      <c r="C20" s="1">
        <v>7500</v>
      </c>
      <c r="D20" s="11">
        <f>C20*0.2555</f>
        <v>1916.25</v>
      </c>
      <c r="E20" s="11">
        <f>C20*0.7445</f>
        <v>5583.75</v>
      </c>
      <c r="F20" s="2">
        <v>40302</v>
      </c>
      <c r="G20" s="3">
        <f>Mortgage!B21</f>
        <v>5221.7700000000004</v>
      </c>
      <c r="H20" s="11">
        <f>G20*0.6082</f>
        <v>3175.8805139999999</v>
      </c>
      <c r="I20" s="11">
        <f>G20*0.3918</f>
        <v>2045.889486</v>
      </c>
      <c r="J20" s="11">
        <f t="shared" si="4"/>
        <v>-1259.6305139999999</v>
      </c>
      <c r="K20" s="11">
        <f t="shared" si="5"/>
        <v>3537.860514</v>
      </c>
    </row>
    <row r="21" spans="1:11">
      <c r="A21" s="10" t="s">
        <v>35</v>
      </c>
      <c r="B21" t="s">
        <v>11</v>
      </c>
      <c r="C21" s="1">
        <v>7500</v>
      </c>
      <c r="D21" s="11">
        <f t="shared" ref="D21:D30" si="6">C21*0.2555</f>
        <v>1916.25</v>
      </c>
      <c r="E21" s="11">
        <f>C21*0.7445</f>
        <v>5583.75</v>
      </c>
      <c r="F21" s="2">
        <v>40333</v>
      </c>
      <c r="G21" s="3">
        <f>Mortgage!B22</f>
        <v>5221.78</v>
      </c>
      <c r="H21" s="11">
        <f t="shared" ref="H21:H29" si="7">G21*0.6082</f>
        <v>3175.8865959999998</v>
      </c>
      <c r="I21" s="11">
        <f t="shared" ref="I21:I29" si="8">G21*0.3918</f>
        <v>2045.8934039999997</v>
      </c>
      <c r="J21" s="11">
        <f t="shared" si="4"/>
        <v>-1259.6365959999998</v>
      </c>
      <c r="K21" s="11">
        <f t="shared" si="5"/>
        <v>3537.8565960000005</v>
      </c>
    </row>
    <row r="22" spans="1:11">
      <c r="A22" s="10" t="s">
        <v>36</v>
      </c>
      <c r="B22" t="s">
        <v>11</v>
      </c>
      <c r="C22" s="1">
        <v>7500</v>
      </c>
      <c r="D22" s="11">
        <f t="shared" si="6"/>
        <v>1916.25</v>
      </c>
      <c r="E22" s="11">
        <f>C22*0.7445</f>
        <v>5583.75</v>
      </c>
      <c r="F22" s="2">
        <v>40364</v>
      </c>
      <c r="G22" s="3">
        <f>Mortgage!B23</f>
        <v>5221.78</v>
      </c>
      <c r="H22" s="11">
        <f t="shared" si="7"/>
        <v>3175.8865959999998</v>
      </c>
      <c r="I22" s="11">
        <f t="shared" si="8"/>
        <v>2045.8934039999997</v>
      </c>
      <c r="J22" s="11">
        <f t="shared" si="4"/>
        <v>-1259.6365959999998</v>
      </c>
      <c r="K22" s="11">
        <f t="shared" si="5"/>
        <v>3537.8565960000005</v>
      </c>
    </row>
    <row r="23" spans="1:11">
      <c r="A23" s="10" t="s">
        <v>37</v>
      </c>
      <c r="B23" t="s">
        <v>11</v>
      </c>
      <c r="C23" s="1">
        <v>7500</v>
      </c>
      <c r="D23" s="11">
        <f t="shared" si="6"/>
        <v>1916.25</v>
      </c>
      <c r="E23" s="11">
        <f>C23*0.7445</f>
        <v>5583.75</v>
      </c>
      <c r="F23" s="2">
        <v>40394</v>
      </c>
      <c r="G23" s="3">
        <f>Mortgage!B24</f>
        <v>5221.78</v>
      </c>
      <c r="H23" s="11">
        <f t="shared" si="7"/>
        <v>3175.8865959999998</v>
      </c>
      <c r="I23" s="11">
        <f t="shared" si="8"/>
        <v>2045.8934039999997</v>
      </c>
      <c r="J23" s="11">
        <f t="shared" si="4"/>
        <v>-1259.6365959999998</v>
      </c>
      <c r="K23" s="11">
        <f t="shared" si="5"/>
        <v>3537.8565960000005</v>
      </c>
    </row>
    <row r="24" spans="1:11">
      <c r="A24" s="1" t="s">
        <v>38</v>
      </c>
      <c r="B24" t="s">
        <v>11</v>
      </c>
      <c r="C24" s="1">
        <v>7500</v>
      </c>
      <c r="D24" s="11">
        <f t="shared" si="6"/>
        <v>1916.25</v>
      </c>
      <c r="E24" s="11">
        <f>C24*0.7445</f>
        <v>5583.75</v>
      </c>
      <c r="F24" s="2">
        <v>40427</v>
      </c>
      <c r="G24" s="3">
        <f>Mortgage!B25</f>
        <v>5221.78</v>
      </c>
      <c r="H24" s="11">
        <f t="shared" si="7"/>
        <v>3175.8865959999998</v>
      </c>
      <c r="I24" s="11">
        <f t="shared" si="8"/>
        <v>2045.8934039999997</v>
      </c>
      <c r="J24" s="11">
        <f t="shared" ref="J24:J29" si="9">D24-H24</f>
        <v>-1259.6365959999998</v>
      </c>
      <c r="K24" s="11">
        <f t="shared" ref="K24:K29" si="10">E24-I24</f>
        <v>3537.8565960000005</v>
      </c>
    </row>
    <row r="25" spans="1:11">
      <c r="A25" s="1" t="s">
        <v>39</v>
      </c>
      <c r="B25" t="s">
        <v>11</v>
      </c>
      <c r="C25" s="1">
        <v>7500</v>
      </c>
      <c r="D25" s="11">
        <f t="shared" si="6"/>
        <v>1916.25</v>
      </c>
      <c r="E25" s="11">
        <f t="shared" ref="E25:E30" si="11">C25*0.7445</f>
        <v>5583.75</v>
      </c>
      <c r="F25" s="2">
        <v>40455</v>
      </c>
      <c r="G25" s="3">
        <f>Mortgage!B26</f>
        <v>5221.7700000000004</v>
      </c>
      <c r="H25" s="11">
        <f t="shared" si="7"/>
        <v>3175.8805139999999</v>
      </c>
      <c r="I25" s="11">
        <f t="shared" si="8"/>
        <v>2045.889486</v>
      </c>
      <c r="J25" s="11">
        <f t="shared" si="9"/>
        <v>-1259.6305139999999</v>
      </c>
      <c r="K25" s="11">
        <f t="shared" si="10"/>
        <v>3537.860514</v>
      </c>
    </row>
    <row r="26" spans="1:11">
      <c r="A26" s="1" t="s">
        <v>40</v>
      </c>
      <c r="B26" t="s">
        <v>11</v>
      </c>
      <c r="C26" s="1">
        <v>7500</v>
      </c>
      <c r="D26" s="11">
        <f t="shared" si="6"/>
        <v>1916.25</v>
      </c>
      <c r="E26" s="11">
        <f t="shared" si="11"/>
        <v>5583.75</v>
      </c>
      <c r="F26" s="2">
        <v>40486</v>
      </c>
      <c r="G26" s="3">
        <f>Mortgage!B27</f>
        <v>5221.7700000000004</v>
      </c>
      <c r="H26" s="11">
        <f t="shared" si="7"/>
        <v>3175.8805139999999</v>
      </c>
      <c r="I26" s="11">
        <f t="shared" si="8"/>
        <v>2045.889486</v>
      </c>
      <c r="J26" s="11">
        <f t="shared" si="9"/>
        <v>-1259.6305139999999</v>
      </c>
      <c r="K26" s="11">
        <f t="shared" si="10"/>
        <v>3537.860514</v>
      </c>
    </row>
    <row r="27" spans="1:11">
      <c r="A27" s="1" t="s">
        <v>41</v>
      </c>
      <c r="B27" t="s">
        <v>11</v>
      </c>
      <c r="C27" s="1">
        <v>7500</v>
      </c>
      <c r="D27" s="11">
        <f t="shared" si="6"/>
        <v>1916.25</v>
      </c>
      <c r="E27" s="11">
        <f t="shared" si="11"/>
        <v>5583.75</v>
      </c>
      <c r="F27" s="2">
        <v>40518</v>
      </c>
      <c r="G27" s="3">
        <f>Mortgage!B28</f>
        <v>5221.78</v>
      </c>
      <c r="H27" s="11">
        <f t="shared" si="7"/>
        <v>3175.8865959999998</v>
      </c>
      <c r="I27" s="11">
        <f t="shared" si="8"/>
        <v>2045.8934039999997</v>
      </c>
      <c r="J27" s="11">
        <f t="shared" si="9"/>
        <v>-1259.6365959999998</v>
      </c>
      <c r="K27" s="11">
        <f t="shared" si="10"/>
        <v>3537.8565960000005</v>
      </c>
    </row>
    <row r="28" spans="1:11">
      <c r="A28" s="1" t="s">
        <v>42</v>
      </c>
      <c r="B28" t="s">
        <v>11</v>
      </c>
      <c r="C28" s="1">
        <v>7500</v>
      </c>
      <c r="D28" s="11">
        <f t="shared" si="6"/>
        <v>1916.25</v>
      </c>
      <c r="E28" s="11">
        <f t="shared" si="11"/>
        <v>5583.75</v>
      </c>
      <c r="F28" s="2">
        <v>40547</v>
      </c>
      <c r="G28" s="3">
        <f>Mortgage!B29</f>
        <v>5221.78</v>
      </c>
      <c r="H28" s="11">
        <f t="shared" si="7"/>
        <v>3175.8865959999998</v>
      </c>
      <c r="I28" s="11">
        <f t="shared" si="8"/>
        <v>2045.8934039999997</v>
      </c>
      <c r="J28" s="11">
        <f t="shared" si="9"/>
        <v>-1259.6365959999998</v>
      </c>
      <c r="K28" s="11">
        <f t="shared" si="10"/>
        <v>3537.8565960000005</v>
      </c>
    </row>
    <row r="29" spans="1:11">
      <c r="A29" s="1" t="s">
        <v>43</v>
      </c>
      <c r="B29" t="s">
        <v>11</v>
      </c>
      <c r="C29" s="1">
        <v>7500</v>
      </c>
      <c r="D29" s="11">
        <f t="shared" si="6"/>
        <v>1916.25</v>
      </c>
      <c r="E29" s="11">
        <f t="shared" si="11"/>
        <v>5583.75</v>
      </c>
      <c r="F29" s="2">
        <v>40578</v>
      </c>
      <c r="G29" s="3">
        <f>Mortgage!B30</f>
        <v>5221.78</v>
      </c>
      <c r="H29" s="11">
        <f t="shared" si="7"/>
        <v>3175.8865959999998</v>
      </c>
      <c r="I29" s="11">
        <f t="shared" si="8"/>
        <v>2045.8934039999997</v>
      </c>
      <c r="J29" s="11">
        <f t="shared" si="9"/>
        <v>-1259.6365959999998</v>
      </c>
      <c r="K29" s="11">
        <f t="shared" si="10"/>
        <v>3537.8565960000005</v>
      </c>
    </row>
    <row r="30" spans="1:11">
      <c r="A30" s="1" t="s">
        <v>44</v>
      </c>
      <c r="B30" t="s">
        <v>11</v>
      </c>
      <c r="C30" s="1">
        <v>7500</v>
      </c>
      <c r="D30" s="11">
        <f t="shared" si="6"/>
        <v>1916.25</v>
      </c>
      <c r="E30" s="11">
        <f t="shared" si="11"/>
        <v>5583.75</v>
      </c>
      <c r="F30" s="2">
        <v>40606</v>
      </c>
      <c r="G30" s="3">
        <f>Mortgage!B31</f>
        <v>5221.7700000000004</v>
      </c>
      <c r="H30" s="11">
        <f>G30*0.6082</f>
        <v>3175.8805139999999</v>
      </c>
      <c r="I30" s="11">
        <f>G30*0.3918</f>
        <v>2045.889486</v>
      </c>
      <c r="J30" s="11">
        <f>D30-H30</f>
        <v>-1259.6305139999999</v>
      </c>
      <c r="K30" s="11">
        <f>E30-I30</f>
        <v>3537.860514</v>
      </c>
    </row>
    <row r="31" spans="1:11">
      <c r="A31" s="26"/>
      <c r="B31" s="5"/>
      <c r="C31" s="26"/>
      <c r="D31" s="9"/>
      <c r="E31" s="9"/>
      <c r="F31" s="25"/>
      <c r="G31" s="4"/>
      <c r="H31" s="9"/>
      <c r="I31" s="9"/>
      <c r="J31" s="9"/>
      <c r="K31" s="9"/>
    </row>
    <row r="33" spans="7:7">
      <c r="G33" s="3"/>
    </row>
  </sheetData>
  <printOptions gridLines="1"/>
  <pageMargins left="0.47244094488188981" right="0.11811023622047245" top="0.55118110236220474" bottom="0.15748031496062992" header="0.31496062992125984" footer="0.31496062992125984"/>
  <pageSetup paperSize="9" scale="10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Mortgage</vt:lpstr>
      <vt:lpstr>Rent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2011-02-21T17:21:04Z</cp:lastPrinted>
  <dcterms:created xsi:type="dcterms:W3CDTF">2009-09-02T11:57:53Z</dcterms:created>
  <dcterms:modified xsi:type="dcterms:W3CDTF">2011-03-02T17:42:15Z</dcterms:modified>
</cp:coreProperties>
</file>