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5120" windowHeight="8010"/>
  </bookViews>
  <sheets>
    <sheet name="Mortgage" sheetId="1" r:id="rId1"/>
    <sheet name="Rent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M69" i="2"/>
  <c r="L69"/>
  <c r="K69"/>
  <c r="J68" l="1"/>
  <c r="K68" s="1"/>
  <c r="I68"/>
  <c r="G67"/>
  <c r="F67"/>
  <c r="I3"/>
  <c r="I7"/>
  <c r="C8"/>
  <c r="E8"/>
  <c r="F8"/>
  <c r="G8"/>
  <c r="H8"/>
  <c r="I8"/>
  <c r="J8"/>
  <c r="D11"/>
  <c r="F11"/>
  <c r="G11"/>
  <c r="F12"/>
  <c r="G12"/>
  <c r="I12"/>
  <c r="J12"/>
  <c r="K12"/>
  <c r="D13"/>
  <c r="F13"/>
  <c r="G13"/>
  <c r="F14"/>
  <c r="G14"/>
  <c r="I14"/>
  <c r="J14"/>
  <c r="K14"/>
  <c r="D15"/>
  <c r="F15"/>
  <c r="G15"/>
  <c r="F16"/>
  <c r="G16"/>
  <c r="I16"/>
  <c r="J16"/>
  <c r="K16"/>
  <c r="D18"/>
  <c r="F18"/>
  <c r="G18"/>
  <c r="F19"/>
  <c r="G19"/>
  <c r="I19"/>
  <c r="J19"/>
  <c r="K19"/>
  <c r="C22"/>
  <c r="D22"/>
  <c r="E22"/>
  <c r="F22"/>
  <c r="G22"/>
  <c r="H22"/>
  <c r="I22"/>
  <c r="J22"/>
  <c r="K22"/>
  <c r="D24"/>
  <c r="F24"/>
  <c r="G24"/>
  <c r="K25" s="1"/>
  <c r="I25"/>
  <c r="J25"/>
  <c r="D27"/>
  <c r="F27"/>
  <c r="G27"/>
  <c r="I28"/>
  <c r="J28"/>
  <c r="K28"/>
  <c r="D30"/>
  <c r="F30"/>
  <c r="G30"/>
  <c r="I31"/>
  <c r="J31"/>
  <c r="K31"/>
  <c r="D33"/>
  <c r="F33"/>
  <c r="G33"/>
  <c r="I34"/>
  <c r="J34"/>
  <c r="K34"/>
  <c r="D36"/>
  <c r="F36"/>
  <c r="G36"/>
  <c r="I37"/>
  <c r="J37"/>
  <c r="K37"/>
  <c r="D39"/>
  <c r="F39"/>
  <c r="G39"/>
  <c r="I40"/>
  <c r="J40"/>
  <c r="K40"/>
  <c r="D42"/>
  <c r="F42"/>
  <c r="G42"/>
  <c r="I43"/>
  <c r="J43"/>
  <c r="K43"/>
  <c r="F45"/>
  <c r="G45"/>
  <c r="K46" s="1"/>
  <c r="I46"/>
  <c r="J46"/>
  <c r="F48"/>
  <c r="G48"/>
  <c r="I49"/>
  <c r="J49"/>
  <c r="K49"/>
  <c r="F51"/>
  <c r="G51"/>
  <c r="I52"/>
  <c r="J52"/>
  <c r="K52"/>
  <c r="F53"/>
  <c r="G53"/>
  <c r="I54"/>
  <c r="J54"/>
  <c r="K54" s="1"/>
  <c r="F55"/>
  <c r="G55"/>
  <c r="I56"/>
  <c r="J56"/>
  <c r="K56" s="1"/>
  <c r="F57"/>
  <c r="G57"/>
  <c r="I58"/>
  <c r="J58"/>
  <c r="K58" s="1"/>
  <c r="F59"/>
  <c r="G59"/>
  <c r="I60"/>
  <c r="J60"/>
  <c r="K60"/>
  <c r="F61"/>
  <c r="G61"/>
  <c r="I62"/>
  <c r="J62"/>
  <c r="K62" s="1"/>
  <c r="F63"/>
  <c r="G63"/>
  <c r="I64"/>
  <c r="J64"/>
  <c r="K64"/>
  <c r="F65"/>
  <c r="G65"/>
  <c r="I66"/>
  <c r="J66"/>
  <c r="K66"/>
  <c r="H26" i="1" l="1"/>
  <c r="K26" s="1"/>
  <c r="G26"/>
  <c r="J26" s="1"/>
  <c r="E26"/>
  <c r="F26" s="1"/>
  <c r="I26" s="1"/>
  <c r="H25" l="1"/>
  <c r="K25" s="1"/>
  <c r="G25"/>
  <c r="J25" s="1"/>
  <c r="H24"/>
  <c r="K24" s="1"/>
  <c r="G24"/>
  <c r="J24" s="1"/>
  <c r="H23"/>
  <c r="K23" s="1"/>
  <c r="G23"/>
  <c r="J23" s="1"/>
  <c r="G21"/>
  <c r="H21"/>
  <c r="J21"/>
  <c r="K21"/>
  <c r="G22"/>
  <c r="J22" s="1"/>
  <c r="H22"/>
  <c r="K22" s="1"/>
  <c r="G20"/>
  <c r="H20"/>
  <c r="J20"/>
  <c r="K20"/>
  <c r="H19" l="1"/>
  <c r="K19" s="1"/>
  <c r="G19"/>
  <c r="J19" s="1"/>
  <c r="F3"/>
  <c r="I3" s="1"/>
  <c r="E4"/>
  <c r="E5" s="1"/>
  <c r="E6" s="1"/>
  <c r="E7" s="1"/>
  <c r="E8" s="1"/>
  <c r="E9" s="1"/>
  <c r="E10" s="1"/>
  <c r="E11" s="1"/>
  <c r="E12" s="1"/>
  <c r="E14" s="1"/>
  <c r="E15" s="1"/>
  <c r="E16" s="1"/>
  <c r="E17" s="1"/>
  <c r="E18" s="1"/>
  <c r="F18" s="1"/>
  <c r="G5"/>
  <c r="J5" s="1"/>
  <c r="H5"/>
  <c r="K5" s="1"/>
  <c r="G6"/>
  <c r="J6" s="1"/>
  <c r="H6"/>
  <c r="K6" s="1"/>
  <c r="G7"/>
  <c r="J7" s="1"/>
  <c r="H7"/>
  <c r="K7" s="1"/>
  <c r="G8"/>
  <c r="J8" s="1"/>
  <c r="H8"/>
  <c r="K8" s="1"/>
  <c r="G9"/>
  <c r="J9" s="1"/>
  <c r="H9"/>
  <c r="K9" s="1"/>
  <c r="G10"/>
  <c r="J10" s="1"/>
  <c r="H10"/>
  <c r="K10" s="1"/>
  <c r="G11"/>
  <c r="J11" s="1"/>
  <c r="H11"/>
  <c r="K11" s="1"/>
  <c r="G12"/>
  <c r="J12" s="1"/>
  <c r="H12"/>
  <c r="K12" s="1"/>
  <c r="G14"/>
  <c r="J14" s="1"/>
  <c r="H14"/>
  <c r="K14" s="1"/>
  <c r="G15"/>
  <c r="J15" s="1"/>
  <c r="H15"/>
  <c r="K15" s="1"/>
  <c r="G16"/>
  <c r="J16" s="1"/>
  <c r="H16"/>
  <c r="K16" s="1"/>
  <c r="G17"/>
  <c r="J17" s="1"/>
  <c r="H17"/>
  <c r="K17" s="1"/>
  <c r="G18"/>
  <c r="J18" s="1"/>
  <c r="H18"/>
  <c r="K18" s="1"/>
  <c r="H4"/>
  <c r="K4" s="1"/>
  <c r="G4"/>
  <c r="J4" s="1"/>
  <c r="E19" l="1"/>
  <c r="E20" s="1"/>
  <c r="I18"/>
  <c r="F17"/>
  <c r="I17" s="1"/>
  <c r="F15"/>
  <c r="I15" s="1"/>
  <c r="F12"/>
  <c r="I12" s="1"/>
  <c r="F10"/>
  <c r="I10" s="1"/>
  <c r="F8"/>
  <c r="I8" s="1"/>
  <c r="F6"/>
  <c r="I6" s="1"/>
  <c r="F4"/>
  <c r="I4" s="1"/>
  <c r="F16"/>
  <c r="I16" s="1"/>
  <c r="F14"/>
  <c r="I14" s="1"/>
  <c r="F11"/>
  <c r="I11" s="1"/>
  <c r="F9"/>
  <c r="I9" s="1"/>
  <c r="F7"/>
  <c r="I7" s="1"/>
  <c r="F5"/>
  <c r="I5" s="1"/>
  <c r="F20" l="1"/>
  <c r="I20" s="1"/>
  <c r="E21"/>
  <c r="F19"/>
  <c r="I19" s="1"/>
  <c r="B4"/>
  <c r="B6"/>
  <c r="B7"/>
  <c r="B8"/>
  <c r="B9"/>
  <c r="B10"/>
  <c r="B11"/>
  <c r="B12"/>
  <c r="B14"/>
  <c r="B15"/>
  <c r="B16"/>
  <c r="B17"/>
  <c r="B18"/>
  <c r="B5"/>
  <c r="F21" l="1"/>
  <c r="I21" s="1"/>
  <c r="E22"/>
  <c r="F22" l="1"/>
  <c r="I22" s="1"/>
  <c r="E23"/>
  <c r="E24" l="1"/>
  <c r="F23"/>
  <c r="I23" s="1"/>
  <c r="F24" l="1"/>
  <c r="E25"/>
  <c r="I24"/>
  <c r="F25" l="1"/>
  <c r="I25" s="1"/>
</calcChain>
</file>

<file path=xl/sharedStrings.xml><?xml version="1.0" encoding="utf-8"?>
<sst xmlns="http://schemas.openxmlformats.org/spreadsheetml/2006/main" count="131" uniqueCount="77">
  <si>
    <t>Capital</t>
  </si>
  <si>
    <t>Interest</t>
  </si>
  <si>
    <t>Date</t>
  </si>
  <si>
    <t>Pension Share</t>
  </si>
  <si>
    <t>Balance</t>
  </si>
  <si>
    <t>Payment</t>
  </si>
  <si>
    <t>D &amp; K Share</t>
  </si>
  <si>
    <t>23.03.10</t>
  </si>
  <si>
    <t>DWB RENT</t>
  </si>
  <si>
    <t>23.04.10</t>
  </si>
  <si>
    <t>23.05.10</t>
  </si>
  <si>
    <t>date</t>
  </si>
  <si>
    <t>Rent paid</t>
  </si>
  <si>
    <t>Owe to Co</t>
  </si>
  <si>
    <t>Rent due</t>
  </si>
  <si>
    <t>D&amp;K share</t>
  </si>
  <si>
    <t>Pens share</t>
  </si>
  <si>
    <t>mortgage</t>
  </si>
  <si>
    <t>Pens keep</t>
  </si>
  <si>
    <t>23.07.08</t>
  </si>
  <si>
    <t>01.08.08</t>
  </si>
  <si>
    <t>pay mortgage</t>
  </si>
  <si>
    <t>05.08.08</t>
  </si>
  <si>
    <t>from DWB rent</t>
  </si>
  <si>
    <t>08.08.08</t>
  </si>
  <si>
    <t>23.08.08</t>
  </si>
  <si>
    <t>01.09.08</t>
  </si>
  <si>
    <t>Totals 06.09.08</t>
  </si>
  <si>
    <t>D&amp;K owe</t>
  </si>
  <si>
    <t>overpayment</t>
  </si>
  <si>
    <t>of rent</t>
  </si>
  <si>
    <t>pd by D&amp;K</t>
  </si>
  <si>
    <t>of mortgage</t>
  </si>
  <si>
    <t>to pension</t>
  </si>
  <si>
    <t>23.09.08</t>
  </si>
  <si>
    <t>01.10.08</t>
  </si>
  <si>
    <t>23.10.08</t>
  </si>
  <si>
    <t>01.11.08</t>
  </si>
  <si>
    <t>23.11.08</t>
  </si>
  <si>
    <t>01.12.08</t>
  </si>
  <si>
    <t>04.12.08</t>
  </si>
  <si>
    <t>D&amp;K to Co</t>
  </si>
  <si>
    <t>23.12.08</t>
  </si>
  <si>
    <t>02.01.09</t>
  </si>
  <si>
    <t>07.01.09</t>
  </si>
  <si>
    <t>D&amp;K to Pension</t>
  </si>
  <si>
    <t>23.01.09</t>
  </si>
  <si>
    <t>02.02.09</t>
  </si>
  <si>
    <t>23.02.09</t>
  </si>
  <si>
    <t>DWB Rent</t>
  </si>
  <si>
    <t>02.03.09</t>
  </si>
  <si>
    <t>23.03.09</t>
  </si>
  <si>
    <t xml:space="preserve">DWB Rent </t>
  </si>
  <si>
    <t>02.04.09</t>
  </si>
  <si>
    <t>23.04.09</t>
  </si>
  <si>
    <t>01.05.09</t>
  </si>
  <si>
    <t>23.05.09</t>
  </si>
  <si>
    <t>01.06.09</t>
  </si>
  <si>
    <t>23.06.09</t>
  </si>
  <si>
    <t>01.07.09</t>
  </si>
  <si>
    <t>23.07.09</t>
  </si>
  <si>
    <t>01.08.09</t>
  </si>
  <si>
    <t>23.08.09</t>
  </si>
  <si>
    <t>01.09.09</t>
  </si>
  <si>
    <t>Pay mortgage</t>
  </si>
  <si>
    <t>23.09.09</t>
  </si>
  <si>
    <t>01.10.09</t>
  </si>
  <si>
    <t>23.10.09</t>
  </si>
  <si>
    <t>DWB RECT</t>
  </si>
  <si>
    <t>23.11.09</t>
  </si>
  <si>
    <t>23.12.09</t>
  </si>
  <si>
    <t>23.01.10</t>
  </si>
  <si>
    <t>23.02.10</t>
  </si>
  <si>
    <t>23.06.10</t>
  </si>
  <si>
    <t>YES</t>
  </si>
  <si>
    <t>Actual</t>
  </si>
  <si>
    <t>To pay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</si>
</sst>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Border="1"/>
    <xf numFmtId="2" fontId="0" fillId="0" borderId="1" xfId="0" applyNumberFormat="1" applyBorder="1"/>
    <xf numFmtId="2" fontId="0" fillId="0" borderId="0" xfId="0" applyNumberFormat="1" applyBorder="1"/>
    <xf numFmtId="2" fontId="0" fillId="0" borderId="2" xfId="0" applyNumberFormat="1" applyBorder="1" applyAlignment="1">
      <alignment horizontal="center"/>
    </xf>
    <xf numFmtId="0" fontId="0" fillId="0" borderId="2" xfId="0" applyBorder="1"/>
    <xf numFmtId="2" fontId="0" fillId="0" borderId="2" xfId="0" applyNumberFormat="1" applyBorder="1"/>
    <xf numFmtId="14" fontId="0" fillId="0" borderId="4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5" xfId="0" applyNumberFormat="1" applyBorder="1"/>
    <xf numFmtId="2" fontId="0" fillId="0" borderId="4" xfId="0" applyNumberFormat="1" applyBorder="1"/>
    <xf numFmtId="2" fontId="0" fillId="0" borderId="3" xfId="0" applyNumberFormat="1" applyBorder="1"/>
    <xf numFmtId="2" fontId="0" fillId="0" borderId="0" xfId="0" applyNumberFormat="1" applyFill="1" applyBorder="1"/>
    <xf numFmtId="2" fontId="0" fillId="0" borderId="2" xfId="0" applyNumberFormat="1" applyFill="1" applyBorder="1"/>
    <xf numFmtId="14" fontId="0" fillId="0" borderId="0" xfId="0" applyNumberFormat="1"/>
    <xf numFmtId="2" fontId="0" fillId="0" borderId="0" xfId="0" applyNumberFormat="1"/>
    <xf numFmtId="14" fontId="1" fillId="0" borderId="0" xfId="0" applyNumberFormat="1" applyFont="1"/>
    <xf numFmtId="0" fontId="1" fillId="0" borderId="0" xfId="0" applyFont="1"/>
    <xf numFmtId="2" fontId="1" fillId="0" borderId="0" xfId="0" applyNumberFormat="1" applyFont="1"/>
    <xf numFmtId="0" fontId="1" fillId="0" borderId="0" xfId="0" applyFont="1" applyAlignment="1">
      <alignment horizontal="center"/>
    </xf>
    <xf numFmtId="2" fontId="0" fillId="0" borderId="0" xfId="0" applyNumberFormat="1" applyFont="1"/>
    <xf numFmtId="2" fontId="2" fillId="0" borderId="0" xfId="0" applyNumberFormat="1" applyFont="1"/>
    <xf numFmtId="0" fontId="2" fillId="0" borderId="0" xfId="0" applyFont="1"/>
    <xf numFmtId="2" fontId="3" fillId="0" borderId="0" xfId="0" applyNumberFormat="1" applyFont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"/>
  <sheetViews>
    <sheetView tabSelected="1" workbookViewId="0">
      <pane ySplit="2" topLeftCell="A10" activePane="bottomLeft" state="frozen"/>
      <selection pane="bottomLeft" activeCell="D29" sqref="D29"/>
    </sheetView>
  </sheetViews>
  <sheetFormatPr defaultRowHeight="15"/>
  <cols>
    <col min="1" max="1" width="11.7109375" style="2" customWidth="1"/>
    <col min="2" max="2" width="10.42578125" style="3" customWidth="1"/>
    <col min="3" max="3" width="10.28515625" style="3" customWidth="1"/>
    <col min="4" max="5" width="10" style="3" customWidth="1"/>
    <col min="6" max="6" width="10.42578125" style="5" customWidth="1"/>
    <col min="7" max="7" width="10.140625" style="1" customWidth="1"/>
    <col min="8" max="8" width="9.42578125" style="1" customWidth="1"/>
    <col min="9" max="9" width="10.28515625" customWidth="1"/>
    <col min="10" max="11" width="10.5703125" customWidth="1"/>
  </cols>
  <sheetData>
    <row r="1" spans="1:12">
      <c r="F1" s="30" t="s">
        <v>3</v>
      </c>
      <c r="G1" s="31"/>
      <c r="H1" s="31"/>
      <c r="I1" s="30" t="s">
        <v>6</v>
      </c>
      <c r="J1" s="31"/>
      <c r="K1" s="32"/>
      <c r="L1" s="6"/>
    </row>
    <row r="2" spans="1:12">
      <c r="A2" s="2" t="s">
        <v>2</v>
      </c>
      <c r="B2" s="3" t="s">
        <v>5</v>
      </c>
      <c r="C2" s="3" t="s">
        <v>0</v>
      </c>
      <c r="D2" s="3" t="s">
        <v>1</v>
      </c>
      <c r="E2" s="3" t="s">
        <v>4</v>
      </c>
      <c r="F2" s="4" t="s">
        <v>4</v>
      </c>
      <c r="G2" s="5" t="s">
        <v>0</v>
      </c>
      <c r="H2" s="5" t="s">
        <v>1</v>
      </c>
      <c r="I2" s="4" t="s">
        <v>4</v>
      </c>
      <c r="J2" s="5" t="s">
        <v>0</v>
      </c>
      <c r="K2" s="9" t="s">
        <v>1</v>
      </c>
      <c r="L2" s="6"/>
    </row>
    <row r="3" spans="1:12">
      <c r="E3" s="3">
        <v>630000</v>
      </c>
      <c r="F3" s="4">
        <f>E3*0.2438</f>
        <v>153594</v>
      </c>
      <c r="G3" s="5"/>
      <c r="H3" s="5"/>
      <c r="I3" s="7">
        <f>E3-F3</f>
        <v>476406</v>
      </c>
      <c r="J3" s="6"/>
      <c r="K3" s="10"/>
      <c r="L3" s="6"/>
    </row>
    <row r="4" spans="1:12">
      <c r="A4" s="2">
        <v>39661</v>
      </c>
      <c r="B4" s="3">
        <f t="shared" ref="B4:B18" si="0">SUM(C4:D4)</f>
        <v>6004.55</v>
      </c>
      <c r="C4" s="3">
        <v>1853.09</v>
      </c>
      <c r="D4" s="3">
        <v>4151.46</v>
      </c>
      <c r="E4" s="3">
        <f>E3-C4</f>
        <v>628146.91</v>
      </c>
      <c r="F4" s="4">
        <f t="shared" ref="F4:F19" si="1">E4*0.2438</f>
        <v>153142.21665799999</v>
      </c>
      <c r="G4" s="5">
        <f>C4*0.2438</f>
        <v>451.78334199999995</v>
      </c>
      <c r="H4" s="5">
        <f>D4*0.2438</f>
        <v>1012.125948</v>
      </c>
      <c r="I4" s="7">
        <f t="shared" ref="I4:I19" si="2">E4-F4</f>
        <v>475004.69334200001</v>
      </c>
      <c r="J4" s="8">
        <f>C4-G4</f>
        <v>1401.306658</v>
      </c>
      <c r="K4" s="11">
        <f>D4-H4</f>
        <v>3139.3340520000002</v>
      </c>
      <c r="L4" s="6"/>
    </row>
    <row r="5" spans="1:12">
      <c r="A5" s="2">
        <v>39692</v>
      </c>
      <c r="B5" s="3">
        <f t="shared" si="0"/>
        <v>5944.71</v>
      </c>
      <c r="C5" s="3">
        <v>1865.14</v>
      </c>
      <c r="D5" s="3">
        <v>4079.57</v>
      </c>
      <c r="E5" s="3">
        <f t="shared" ref="E5:E19" si="3">E4-C5</f>
        <v>626281.77</v>
      </c>
      <c r="F5" s="4">
        <f t="shared" si="1"/>
        <v>152687.49552599998</v>
      </c>
      <c r="G5" s="5">
        <f t="shared" ref="G5:G19" si="4">C5*0.2438</f>
        <v>454.72113200000001</v>
      </c>
      <c r="H5" s="5">
        <f t="shared" ref="H5:H19" si="5">D5*0.2438</f>
        <v>994.59916599999997</v>
      </c>
      <c r="I5" s="7">
        <f t="shared" si="2"/>
        <v>473594.27447400003</v>
      </c>
      <c r="J5" s="8">
        <f t="shared" ref="J5:J19" si="6">C5-G5</f>
        <v>1410.4188680000002</v>
      </c>
      <c r="K5" s="11">
        <f t="shared" ref="K5:K19" si="7">D5-H5</f>
        <v>3084.9708340000002</v>
      </c>
      <c r="L5" s="6"/>
    </row>
    <row r="6" spans="1:12">
      <c r="A6" s="2">
        <v>39722</v>
      </c>
      <c r="B6" s="3">
        <f t="shared" si="0"/>
        <v>5802.9</v>
      </c>
      <c r="C6" s="3">
        <v>1877.27</v>
      </c>
      <c r="D6" s="3">
        <v>3925.63</v>
      </c>
      <c r="E6" s="3">
        <f t="shared" si="3"/>
        <v>624404.5</v>
      </c>
      <c r="F6" s="4">
        <f t="shared" si="1"/>
        <v>152229.81709999999</v>
      </c>
      <c r="G6" s="5">
        <f t="shared" si="4"/>
        <v>457.678426</v>
      </c>
      <c r="H6" s="5">
        <f t="shared" si="5"/>
        <v>957.06859399999996</v>
      </c>
      <c r="I6" s="7">
        <f t="shared" si="2"/>
        <v>472174.68290000001</v>
      </c>
      <c r="J6" s="8">
        <f t="shared" si="6"/>
        <v>1419.591574</v>
      </c>
      <c r="K6" s="11">
        <f t="shared" si="7"/>
        <v>2968.5614060000003</v>
      </c>
      <c r="L6" s="6"/>
    </row>
    <row r="7" spans="1:12">
      <c r="A7" s="2">
        <v>39753</v>
      </c>
      <c r="B7" s="3">
        <f t="shared" si="0"/>
        <v>6599.05</v>
      </c>
      <c r="C7" s="3">
        <v>1889.46</v>
      </c>
      <c r="D7" s="3">
        <v>4709.59</v>
      </c>
      <c r="E7" s="3">
        <f t="shared" si="3"/>
        <v>622515.04</v>
      </c>
      <c r="F7" s="4">
        <f t="shared" si="1"/>
        <v>151769.16675199999</v>
      </c>
      <c r="G7" s="5">
        <f t="shared" si="4"/>
        <v>460.65034800000001</v>
      </c>
      <c r="H7" s="5">
        <f t="shared" si="5"/>
        <v>1148.198042</v>
      </c>
      <c r="I7" s="7">
        <f t="shared" si="2"/>
        <v>470745.87324800005</v>
      </c>
      <c r="J7" s="8">
        <f t="shared" si="6"/>
        <v>1428.8096519999999</v>
      </c>
      <c r="K7" s="11">
        <f t="shared" si="7"/>
        <v>3561.3919580000002</v>
      </c>
      <c r="L7" s="6"/>
    </row>
    <row r="8" spans="1:12">
      <c r="A8" s="2">
        <v>39783</v>
      </c>
      <c r="B8" s="3">
        <f t="shared" si="0"/>
        <v>5648.1</v>
      </c>
      <c r="C8" s="3">
        <v>1901.75</v>
      </c>
      <c r="D8" s="3">
        <v>3746.35</v>
      </c>
      <c r="E8" s="3">
        <f t="shared" si="3"/>
        <v>620613.29</v>
      </c>
      <c r="F8" s="4">
        <f t="shared" si="1"/>
        <v>151305.52010200001</v>
      </c>
      <c r="G8" s="5">
        <f t="shared" si="4"/>
        <v>463.64664999999997</v>
      </c>
      <c r="H8" s="5">
        <f t="shared" si="5"/>
        <v>913.36012999999991</v>
      </c>
      <c r="I8" s="7">
        <f t="shared" si="2"/>
        <v>469307.76989800006</v>
      </c>
      <c r="J8" s="8">
        <f t="shared" si="6"/>
        <v>1438.1033500000001</v>
      </c>
      <c r="K8" s="11">
        <f t="shared" si="7"/>
        <v>2832.9898699999999</v>
      </c>
      <c r="L8" s="6"/>
    </row>
    <row r="9" spans="1:12">
      <c r="A9" s="2">
        <v>39814</v>
      </c>
      <c r="B9" s="3">
        <f t="shared" si="0"/>
        <v>4969.91</v>
      </c>
      <c r="C9" s="3">
        <v>1914.11</v>
      </c>
      <c r="D9" s="3">
        <v>3055.8</v>
      </c>
      <c r="E9" s="3">
        <f t="shared" si="3"/>
        <v>618699.18000000005</v>
      </c>
      <c r="F9" s="4">
        <f t="shared" si="1"/>
        <v>150838.86008400001</v>
      </c>
      <c r="G9" s="5">
        <f t="shared" si="4"/>
        <v>466.66001799999998</v>
      </c>
      <c r="H9" s="5">
        <f t="shared" si="5"/>
        <v>745.00404000000003</v>
      </c>
      <c r="I9" s="7">
        <f t="shared" si="2"/>
        <v>467860.31991600001</v>
      </c>
      <c r="J9" s="8">
        <f t="shared" si="6"/>
        <v>1447.4499819999999</v>
      </c>
      <c r="K9" s="11">
        <f t="shared" si="7"/>
        <v>2310.7959600000004</v>
      </c>
      <c r="L9" s="6"/>
    </row>
    <row r="10" spans="1:12">
      <c r="A10" s="2">
        <v>39845</v>
      </c>
      <c r="B10" s="3">
        <f t="shared" si="0"/>
        <v>4227.45</v>
      </c>
      <c r="C10" s="3">
        <v>1926.55</v>
      </c>
      <c r="D10" s="3">
        <v>2300.9</v>
      </c>
      <c r="E10" s="3">
        <f t="shared" si="3"/>
        <v>616772.63</v>
      </c>
      <c r="F10" s="4">
        <f t="shared" si="1"/>
        <v>150369.16719400001</v>
      </c>
      <c r="G10" s="5">
        <f t="shared" si="4"/>
        <v>469.69288999999998</v>
      </c>
      <c r="H10" s="5">
        <f t="shared" si="5"/>
        <v>560.95942000000002</v>
      </c>
      <c r="I10" s="7">
        <f t="shared" si="2"/>
        <v>466403.46280600003</v>
      </c>
      <c r="J10" s="8">
        <f t="shared" si="6"/>
        <v>1456.8571099999999</v>
      </c>
      <c r="K10" s="11">
        <f t="shared" si="7"/>
        <v>1739.94058</v>
      </c>
      <c r="L10" s="6"/>
    </row>
    <row r="11" spans="1:12">
      <c r="A11" s="2">
        <v>39873</v>
      </c>
      <c r="B11" s="3">
        <f t="shared" si="0"/>
        <v>3762.4399999999996</v>
      </c>
      <c r="C11" s="3">
        <v>1939.07</v>
      </c>
      <c r="D11" s="3">
        <v>1823.37</v>
      </c>
      <c r="E11" s="3">
        <f t="shared" si="3"/>
        <v>614833.56000000006</v>
      </c>
      <c r="F11" s="4">
        <f t="shared" si="1"/>
        <v>149896.421928</v>
      </c>
      <c r="G11" s="5">
        <f t="shared" si="4"/>
        <v>472.74526599999996</v>
      </c>
      <c r="H11" s="5">
        <f t="shared" si="5"/>
        <v>444.53760599999993</v>
      </c>
      <c r="I11" s="7">
        <f t="shared" si="2"/>
        <v>464937.13807200006</v>
      </c>
      <c r="J11" s="8">
        <f t="shared" si="6"/>
        <v>1466.324734</v>
      </c>
      <c r="K11" s="11">
        <f t="shared" si="7"/>
        <v>1378.832394</v>
      </c>
      <c r="L11" s="6"/>
    </row>
    <row r="12" spans="1:12">
      <c r="A12" s="12">
        <v>39904</v>
      </c>
      <c r="B12" s="13">
        <f t="shared" si="0"/>
        <v>3801.23</v>
      </c>
      <c r="C12" s="13">
        <v>1951.68</v>
      </c>
      <c r="D12" s="13">
        <v>1849.55</v>
      </c>
      <c r="E12" s="13">
        <f t="shared" si="3"/>
        <v>612881.88</v>
      </c>
      <c r="F12" s="14">
        <f t="shared" si="1"/>
        <v>149420.60234399998</v>
      </c>
      <c r="G12" s="13">
        <f t="shared" si="4"/>
        <v>475.81958400000002</v>
      </c>
      <c r="H12" s="13">
        <f t="shared" si="5"/>
        <v>450.92028999999997</v>
      </c>
      <c r="I12" s="15">
        <f t="shared" si="2"/>
        <v>463461.27765599999</v>
      </c>
      <c r="J12" s="16">
        <f t="shared" si="6"/>
        <v>1475.860416</v>
      </c>
      <c r="K12" s="17">
        <f t="shared" si="7"/>
        <v>1398.6297099999999</v>
      </c>
      <c r="L12" s="6"/>
    </row>
    <row r="13" spans="1:12">
      <c r="F13" s="4"/>
      <c r="G13" s="5"/>
      <c r="H13" s="5"/>
      <c r="I13" s="7"/>
      <c r="J13" s="8"/>
      <c r="K13" s="11"/>
      <c r="L13" s="6"/>
    </row>
    <row r="14" spans="1:12">
      <c r="A14" s="2">
        <v>39934</v>
      </c>
      <c r="B14" s="3">
        <f t="shared" si="0"/>
        <v>3614.7299999999996</v>
      </c>
      <c r="C14" s="3">
        <v>1964.36</v>
      </c>
      <c r="D14" s="3">
        <v>1650.37</v>
      </c>
      <c r="E14" s="3">
        <f>E12-C14</f>
        <v>610917.52</v>
      </c>
      <c r="F14" s="4">
        <f t="shared" si="1"/>
        <v>148941.691376</v>
      </c>
      <c r="G14" s="5">
        <f t="shared" si="4"/>
        <v>478.91096799999997</v>
      </c>
      <c r="H14" s="5">
        <f t="shared" si="5"/>
        <v>402.36020599999995</v>
      </c>
      <c r="I14" s="7">
        <f t="shared" si="2"/>
        <v>461975.82862400002</v>
      </c>
      <c r="J14" s="8">
        <f t="shared" si="6"/>
        <v>1485.449032</v>
      </c>
      <c r="K14" s="11">
        <f t="shared" si="7"/>
        <v>1248.0097940000001</v>
      </c>
      <c r="L14" s="6"/>
    </row>
    <row r="15" spans="1:12">
      <c r="A15" s="2">
        <v>39965</v>
      </c>
      <c r="B15" s="3">
        <f t="shared" si="0"/>
        <v>3588.84</v>
      </c>
      <c r="C15" s="3">
        <v>1977.13</v>
      </c>
      <c r="D15" s="3">
        <v>1611.71</v>
      </c>
      <c r="E15" s="3">
        <f t="shared" si="3"/>
        <v>608940.39</v>
      </c>
      <c r="F15" s="4">
        <f t="shared" si="1"/>
        <v>148459.667082</v>
      </c>
      <c r="G15" s="5">
        <f t="shared" si="4"/>
        <v>482.024294</v>
      </c>
      <c r="H15" s="5">
        <f t="shared" si="5"/>
        <v>392.93489799999998</v>
      </c>
      <c r="I15" s="7">
        <f t="shared" si="2"/>
        <v>460480.72291800001</v>
      </c>
      <c r="J15" s="8">
        <f t="shared" si="6"/>
        <v>1495.1057060000001</v>
      </c>
      <c r="K15" s="11">
        <f t="shared" si="7"/>
        <v>1218.7751020000001</v>
      </c>
      <c r="L15" s="6"/>
    </row>
    <row r="16" spans="1:12">
      <c r="A16" s="2">
        <v>39995</v>
      </c>
      <c r="B16" s="3">
        <f t="shared" si="0"/>
        <v>3459.26</v>
      </c>
      <c r="C16" s="3">
        <v>1989.98</v>
      </c>
      <c r="D16" s="3">
        <v>1469.28</v>
      </c>
      <c r="E16" s="3">
        <f t="shared" si="3"/>
        <v>606950.41</v>
      </c>
      <c r="F16" s="4">
        <f t="shared" si="1"/>
        <v>147974.50995800001</v>
      </c>
      <c r="G16" s="5">
        <f t="shared" si="4"/>
        <v>485.15712400000001</v>
      </c>
      <c r="H16" s="5">
        <f t="shared" si="5"/>
        <v>358.210464</v>
      </c>
      <c r="I16" s="7">
        <f t="shared" si="2"/>
        <v>458975.90004199999</v>
      </c>
      <c r="J16" s="8">
        <f t="shared" si="6"/>
        <v>1504.822876</v>
      </c>
      <c r="K16" s="11">
        <f t="shared" si="7"/>
        <v>1111.069536</v>
      </c>
      <c r="L16" s="6"/>
    </row>
    <row r="17" spans="1:12">
      <c r="A17" s="2">
        <v>40026</v>
      </c>
      <c r="B17" s="3">
        <f t="shared" si="0"/>
        <v>3602.19</v>
      </c>
      <c r="C17" s="3">
        <v>2002.92</v>
      </c>
      <c r="D17" s="3">
        <v>1599.27</v>
      </c>
      <c r="E17" s="3">
        <f t="shared" si="3"/>
        <v>604947.49</v>
      </c>
      <c r="F17" s="4">
        <f t="shared" si="1"/>
        <v>147486.19806199998</v>
      </c>
      <c r="G17" s="5">
        <f t="shared" si="4"/>
        <v>488.31189599999999</v>
      </c>
      <c r="H17" s="5">
        <f t="shared" si="5"/>
        <v>389.90202599999998</v>
      </c>
      <c r="I17" s="7">
        <f t="shared" si="2"/>
        <v>457461.29193800001</v>
      </c>
      <c r="J17" s="8">
        <f t="shared" si="6"/>
        <v>1514.6081040000001</v>
      </c>
      <c r="K17" s="11">
        <f t="shared" si="7"/>
        <v>1209.367974</v>
      </c>
      <c r="L17" s="6"/>
    </row>
    <row r="18" spans="1:12">
      <c r="A18" s="2">
        <v>40057</v>
      </c>
      <c r="B18" s="3">
        <f t="shared" si="0"/>
        <v>3384.57</v>
      </c>
      <c r="C18" s="3">
        <v>2015.94</v>
      </c>
      <c r="D18" s="3">
        <v>1368.63</v>
      </c>
      <c r="E18" s="3">
        <f t="shared" si="3"/>
        <v>602931.55000000005</v>
      </c>
      <c r="F18" s="4">
        <f t="shared" si="1"/>
        <v>146994.71189000001</v>
      </c>
      <c r="G18" s="5">
        <f t="shared" si="4"/>
        <v>491.48617200000001</v>
      </c>
      <c r="H18" s="5">
        <f t="shared" si="5"/>
        <v>333.67199399999998</v>
      </c>
      <c r="I18" s="7">
        <f t="shared" si="2"/>
        <v>455936.83811000001</v>
      </c>
      <c r="J18" s="8">
        <f t="shared" si="6"/>
        <v>1524.4538280000002</v>
      </c>
      <c r="K18" s="11">
        <f t="shared" si="7"/>
        <v>1034.9580060000001</v>
      </c>
      <c r="L18" s="6"/>
    </row>
    <row r="19" spans="1:12">
      <c r="A19" s="2">
        <v>40087</v>
      </c>
      <c r="B19" s="3">
        <v>3414.13</v>
      </c>
      <c r="C19" s="3">
        <v>2029.04</v>
      </c>
      <c r="D19" s="3">
        <v>1385.09</v>
      </c>
      <c r="E19" s="3">
        <f t="shared" si="3"/>
        <v>600902.51</v>
      </c>
      <c r="F19" s="4">
        <f t="shared" si="1"/>
        <v>146500.031938</v>
      </c>
      <c r="G19" s="5">
        <f t="shared" si="4"/>
        <v>494.67995199999996</v>
      </c>
      <c r="H19" s="5">
        <f t="shared" si="5"/>
        <v>337.68494199999998</v>
      </c>
      <c r="I19" s="7">
        <f t="shared" si="2"/>
        <v>454402.47806200001</v>
      </c>
      <c r="J19" s="18">
        <f t="shared" si="6"/>
        <v>1534.360048</v>
      </c>
      <c r="K19" s="19">
        <f t="shared" si="7"/>
        <v>1047.4050579999998</v>
      </c>
    </row>
    <row r="20" spans="1:12">
      <c r="A20" s="2">
        <v>40118</v>
      </c>
      <c r="B20" s="3">
        <v>3499.53</v>
      </c>
      <c r="C20" s="3">
        <v>2042.22</v>
      </c>
      <c r="D20" s="3">
        <v>1457.31</v>
      </c>
      <c r="E20" s="3">
        <f t="shared" ref="E20" si="8">E19-C20</f>
        <v>598860.29</v>
      </c>
      <c r="F20" s="4">
        <f t="shared" ref="F20" si="9">E20*0.2438</f>
        <v>146002.138702</v>
      </c>
      <c r="G20" s="5">
        <f t="shared" ref="G20" si="10">C20*0.2438</f>
        <v>497.893236</v>
      </c>
      <c r="H20" s="5">
        <f t="shared" ref="H20" si="11">D20*0.2438</f>
        <v>355.29217799999998</v>
      </c>
      <c r="I20" s="7">
        <f t="shared" ref="I20" si="12">E20-F20</f>
        <v>452858.15129800001</v>
      </c>
      <c r="J20" s="18">
        <f t="shared" ref="J20" si="13">C20-G20</f>
        <v>1544.3267639999999</v>
      </c>
      <c r="K20" s="19">
        <f t="shared" ref="K20" si="14">D20-H20</f>
        <v>1102.017822</v>
      </c>
    </row>
    <row r="21" spans="1:12">
      <c r="A21" s="2">
        <v>40148</v>
      </c>
      <c r="B21" s="3">
        <v>3377.36</v>
      </c>
      <c r="C21" s="3">
        <v>2055.5100000000002</v>
      </c>
      <c r="D21" s="3">
        <v>1321.85</v>
      </c>
      <c r="E21" s="3">
        <f t="shared" ref="E21:E23" si="15">E20-C21</f>
        <v>596804.78</v>
      </c>
      <c r="F21" s="4">
        <f t="shared" ref="F21:F23" si="16">E21*0.2438</f>
        <v>145501.00536400001</v>
      </c>
      <c r="G21" s="5">
        <f t="shared" ref="G21:G25" si="17">C21*0.2438</f>
        <v>501.13333800000004</v>
      </c>
      <c r="H21" s="5">
        <f t="shared" ref="H21:H25" si="18">D21*0.2438</f>
        <v>322.26702999999998</v>
      </c>
      <c r="I21" s="7">
        <f t="shared" ref="I21:I25" si="19">E21-F21</f>
        <v>451303.77463600005</v>
      </c>
      <c r="J21" s="18">
        <f t="shared" ref="J21:J25" si="20">C21-G21</f>
        <v>1554.3766620000001</v>
      </c>
      <c r="K21" s="19">
        <f t="shared" ref="K21:K25" si="21">D21-H21</f>
        <v>999.58296999999993</v>
      </c>
    </row>
    <row r="22" spans="1:12">
      <c r="A22" s="2">
        <v>40179</v>
      </c>
      <c r="B22" s="3">
        <v>3613.99</v>
      </c>
      <c r="C22" s="3">
        <v>2068.86</v>
      </c>
      <c r="D22" s="3">
        <v>1545.13</v>
      </c>
      <c r="E22" s="3">
        <f t="shared" si="15"/>
        <v>594735.92000000004</v>
      </c>
      <c r="F22" s="4">
        <f t="shared" si="16"/>
        <v>144996.61729600001</v>
      </c>
      <c r="G22" s="5">
        <f t="shared" si="17"/>
        <v>504.38806800000003</v>
      </c>
      <c r="H22" s="5">
        <f t="shared" si="18"/>
        <v>376.70269400000001</v>
      </c>
      <c r="I22" s="7">
        <f t="shared" si="19"/>
        <v>449739.30270400003</v>
      </c>
      <c r="J22" s="18">
        <f t="shared" si="20"/>
        <v>1564.4719320000002</v>
      </c>
      <c r="K22" s="19">
        <f t="shared" si="21"/>
        <v>1168.427306</v>
      </c>
    </row>
    <row r="23" spans="1:12">
      <c r="A23" s="2">
        <v>40210</v>
      </c>
      <c r="B23" s="3">
        <v>3351.22</v>
      </c>
      <c r="C23" s="3">
        <v>2082.31</v>
      </c>
      <c r="D23" s="3">
        <v>1268.9100000000001</v>
      </c>
      <c r="E23" s="3">
        <f t="shared" si="15"/>
        <v>592653.61</v>
      </c>
      <c r="F23" s="4">
        <f t="shared" si="16"/>
        <v>144488.95011799998</v>
      </c>
      <c r="G23" s="3">
        <f t="shared" si="17"/>
        <v>507.66717799999998</v>
      </c>
      <c r="H23" s="3">
        <f t="shared" si="18"/>
        <v>309.36025799999999</v>
      </c>
      <c r="I23" s="7">
        <f t="shared" si="19"/>
        <v>448164.65988200001</v>
      </c>
      <c r="J23" s="18">
        <f t="shared" si="20"/>
        <v>1574.642822</v>
      </c>
      <c r="K23" s="19">
        <f t="shared" si="21"/>
        <v>959.54974200000015</v>
      </c>
    </row>
    <row r="24" spans="1:12">
      <c r="A24" s="2">
        <v>40238</v>
      </c>
      <c r="B24" s="3">
        <v>3361.74</v>
      </c>
      <c r="C24" s="3">
        <v>2095.85</v>
      </c>
      <c r="D24" s="3">
        <v>1265.8900000000001</v>
      </c>
      <c r="E24" s="3">
        <f t="shared" ref="E24" si="22">E23-C24</f>
        <v>590557.76</v>
      </c>
      <c r="F24" s="4">
        <f t="shared" ref="F24" si="23">E24*0.2438</f>
        <v>143977.98188800001</v>
      </c>
      <c r="G24" s="3">
        <f t="shared" si="17"/>
        <v>510.96822999999995</v>
      </c>
      <c r="H24" s="3">
        <f t="shared" si="18"/>
        <v>308.62398200000001</v>
      </c>
      <c r="I24" s="7">
        <f t="shared" si="19"/>
        <v>446579.77811199997</v>
      </c>
      <c r="J24" s="18">
        <f t="shared" si="20"/>
        <v>1584.88177</v>
      </c>
      <c r="K24" s="19">
        <f t="shared" si="21"/>
        <v>957.26601800000003</v>
      </c>
    </row>
    <row r="25" spans="1:12">
      <c r="A25" s="2">
        <v>40274</v>
      </c>
      <c r="B25" s="3">
        <v>5221.78</v>
      </c>
      <c r="C25" s="3">
        <v>2279.83</v>
      </c>
      <c r="D25" s="3">
        <v>2941.95</v>
      </c>
      <c r="E25" s="3">
        <f t="shared" ref="E25" si="24">E24-C25</f>
        <v>588277.93000000005</v>
      </c>
      <c r="F25" s="4">
        <f t="shared" ref="F25" si="25">E25*0.2438</f>
        <v>143422.159334</v>
      </c>
      <c r="G25" s="3">
        <f t="shared" si="17"/>
        <v>555.82255399999997</v>
      </c>
      <c r="H25" s="3">
        <f t="shared" si="18"/>
        <v>717.24740999999995</v>
      </c>
      <c r="I25" s="7">
        <f t="shared" si="19"/>
        <v>444855.77066600008</v>
      </c>
      <c r="J25" s="18">
        <f t="shared" si="20"/>
        <v>1724.0074460000001</v>
      </c>
      <c r="K25" s="19">
        <f t="shared" si="21"/>
        <v>2224.7025899999999</v>
      </c>
    </row>
    <row r="26" spans="1:12">
      <c r="A26" s="2">
        <v>40302</v>
      </c>
      <c r="B26" s="3">
        <v>5221.7700000000004</v>
      </c>
      <c r="C26" s="3">
        <v>2735.21</v>
      </c>
      <c r="D26" s="3">
        <v>2486.56</v>
      </c>
      <c r="E26" s="3">
        <f t="shared" ref="E26" si="26">E25-C26</f>
        <v>585542.72000000009</v>
      </c>
      <c r="F26" s="4">
        <f t="shared" ref="F26" si="27">E26*0.2438</f>
        <v>142755.31513600002</v>
      </c>
      <c r="G26" s="3">
        <f>C26*0.3918</f>
        <v>1071.655278</v>
      </c>
      <c r="H26" s="3">
        <f>D26*0.3918</f>
        <v>974.23420799999997</v>
      </c>
      <c r="I26" s="7">
        <f t="shared" ref="I26" si="28">E26-F26</f>
        <v>442787.40486400004</v>
      </c>
      <c r="J26" s="18">
        <f t="shared" ref="J26" si="29">C26-G26</f>
        <v>1663.5547220000001</v>
      </c>
      <c r="K26" s="19">
        <f t="shared" ref="K26" si="30">D26-H26</f>
        <v>1512.3257920000001</v>
      </c>
    </row>
    <row r="27" spans="1:12">
      <c r="A27" s="2">
        <v>40335</v>
      </c>
      <c r="B27" s="3">
        <v>5221.78</v>
      </c>
    </row>
    <row r="28" spans="1:12">
      <c r="B28" s="3">
        <v>5221.78</v>
      </c>
    </row>
  </sheetData>
  <mergeCells count="2">
    <mergeCell ref="F1:H1"/>
    <mergeCell ref="I1:K1"/>
  </mergeCells>
  <printOptions gridLines="1"/>
  <pageMargins left="0.51181102362204722" right="0.31496062992125984" top="0.74803149606299213" bottom="0.35433070866141736" header="0.31496062992125984" footer="0.31496062992125984"/>
  <pageSetup paperSize="9" scale="10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69"/>
  <sheetViews>
    <sheetView workbookViewId="0">
      <pane ySplit="1" topLeftCell="A47" activePane="bottomLeft" state="frozen"/>
      <selection pane="bottomLeft" activeCell="O65" sqref="O65"/>
    </sheetView>
  </sheetViews>
  <sheetFormatPr defaultRowHeight="15"/>
  <cols>
    <col min="1" max="1" width="11.7109375" customWidth="1"/>
  </cols>
  <sheetData>
    <row r="1" spans="1:11">
      <c r="A1" s="20" t="s">
        <v>11</v>
      </c>
      <c r="C1" t="s">
        <v>12</v>
      </c>
      <c r="D1" t="s">
        <v>13</v>
      </c>
      <c r="E1" s="1" t="s">
        <v>14</v>
      </c>
      <c r="F1" t="s">
        <v>15</v>
      </c>
      <c r="G1" t="s">
        <v>16</v>
      </c>
      <c r="H1" t="s">
        <v>17</v>
      </c>
      <c r="I1" t="s">
        <v>15</v>
      </c>
      <c r="J1" t="s">
        <v>16</v>
      </c>
      <c r="K1" t="s">
        <v>18</v>
      </c>
    </row>
    <row r="2" spans="1:11">
      <c r="A2" s="20" t="s">
        <v>19</v>
      </c>
      <c r="E2" s="1">
        <v>8333.33</v>
      </c>
    </row>
    <row r="3" spans="1:11">
      <c r="A3" s="20" t="s">
        <v>20</v>
      </c>
      <c r="B3" t="s">
        <v>21</v>
      </c>
      <c r="E3" s="1"/>
      <c r="H3" s="21">
        <v>6004.55</v>
      </c>
      <c r="I3" s="21">
        <f>H3</f>
        <v>6004.55</v>
      </c>
      <c r="J3" s="21">
        <v>0</v>
      </c>
    </row>
    <row r="4" spans="1:11">
      <c r="A4" s="20" t="s">
        <v>22</v>
      </c>
      <c r="B4" t="s">
        <v>23</v>
      </c>
      <c r="C4">
        <v>6004.55</v>
      </c>
      <c r="D4" s="21"/>
      <c r="E4" s="1"/>
      <c r="F4" s="21">
        <v>6004.55</v>
      </c>
      <c r="G4" s="21">
        <v>0</v>
      </c>
    </row>
    <row r="5" spans="1:11">
      <c r="A5" s="20" t="s">
        <v>24</v>
      </c>
      <c r="B5" t="s">
        <v>23</v>
      </c>
      <c r="C5">
        <v>8333.33</v>
      </c>
      <c r="D5" s="21"/>
      <c r="E5" s="1"/>
      <c r="F5" s="21">
        <v>8333.33</v>
      </c>
      <c r="G5" s="21">
        <v>0</v>
      </c>
    </row>
    <row r="6" spans="1:11">
      <c r="A6" s="20" t="s">
        <v>25</v>
      </c>
      <c r="E6" s="1">
        <v>8333.33</v>
      </c>
    </row>
    <row r="7" spans="1:11">
      <c r="A7" s="20" t="s">
        <v>26</v>
      </c>
      <c r="B7" t="s">
        <v>21</v>
      </c>
      <c r="E7" s="1"/>
      <c r="H7" s="21">
        <v>5944.71</v>
      </c>
      <c r="I7" s="21">
        <f>H7</f>
        <v>5944.71</v>
      </c>
      <c r="J7" s="21">
        <v>0</v>
      </c>
    </row>
    <row r="8" spans="1:11">
      <c r="A8" s="22" t="s">
        <v>27</v>
      </c>
      <c r="B8" s="23"/>
      <c r="C8" s="23">
        <f>SUM(C4:C7)</f>
        <v>14337.880000000001</v>
      </c>
      <c r="D8" s="24"/>
      <c r="E8" s="25">
        <f>SUM(E2:E7)</f>
        <v>16666.66</v>
      </c>
      <c r="F8" s="24">
        <f>SUM(F4:F7)</f>
        <v>14337.880000000001</v>
      </c>
      <c r="G8" s="24">
        <f>SUM(G4:G7)</f>
        <v>0</v>
      </c>
      <c r="H8" s="24">
        <f>SUM(H3:H7)</f>
        <v>11949.26</v>
      </c>
      <c r="I8" s="24">
        <f>SUM(I3:I7)</f>
        <v>11949.26</v>
      </c>
      <c r="J8" s="24">
        <f>SUM(J3:J7)</f>
        <v>0</v>
      </c>
      <c r="K8" s="23"/>
    </row>
    <row r="9" spans="1:11">
      <c r="A9" s="20" t="s">
        <v>11</v>
      </c>
      <c r="C9" t="s">
        <v>12</v>
      </c>
      <c r="D9" t="s">
        <v>13</v>
      </c>
      <c r="E9" s="1" t="s">
        <v>14</v>
      </c>
      <c r="F9" t="s">
        <v>15</v>
      </c>
      <c r="G9" t="s">
        <v>16</v>
      </c>
      <c r="H9" t="s">
        <v>17</v>
      </c>
      <c r="I9" t="s">
        <v>15</v>
      </c>
      <c r="J9" t="s">
        <v>16</v>
      </c>
      <c r="K9" t="s">
        <v>28</v>
      </c>
    </row>
    <row r="10" spans="1:11">
      <c r="A10" s="20"/>
      <c r="D10" t="s">
        <v>29</v>
      </c>
      <c r="E10" s="1"/>
      <c r="F10" t="s">
        <v>30</v>
      </c>
      <c r="G10" t="s">
        <v>30</v>
      </c>
      <c r="H10" s="21" t="s">
        <v>31</v>
      </c>
      <c r="I10" s="26" t="s">
        <v>32</v>
      </c>
      <c r="J10" s="26" t="s">
        <v>32</v>
      </c>
      <c r="K10" t="s">
        <v>33</v>
      </c>
    </row>
    <row r="11" spans="1:11">
      <c r="A11" s="20" t="s">
        <v>34</v>
      </c>
      <c r="B11" t="s">
        <v>23</v>
      </c>
      <c r="C11">
        <v>8333.33</v>
      </c>
      <c r="D11" s="21">
        <f>C11-E11</f>
        <v>833.32999999999993</v>
      </c>
      <c r="E11" s="1">
        <v>7500</v>
      </c>
      <c r="F11" s="21">
        <f t="shared" ref="F11:F16" si="0">E11*0.6182</f>
        <v>4636.5</v>
      </c>
      <c r="G11" s="21">
        <f t="shared" ref="G11:G16" si="1">E11*0.3818</f>
        <v>2863.5</v>
      </c>
    </row>
    <row r="12" spans="1:11">
      <c r="A12" s="20" t="s">
        <v>35</v>
      </c>
      <c r="B12" t="s">
        <v>21</v>
      </c>
      <c r="D12" s="21"/>
      <c r="E12" s="1"/>
      <c r="F12" s="21">
        <f t="shared" si="0"/>
        <v>0</v>
      </c>
      <c r="G12" s="21">
        <f t="shared" si="1"/>
        <v>0</v>
      </c>
      <c r="H12" s="21">
        <v>5802.9</v>
      </c>
      <c r="I12" s="21">
        <f>H12*0.7562</f>
        <v>4388.1529799999998</v>
      </c>
      <c r="J12" s="21">
        <f>H12*0.2438</f>
        <v>1414.7470199999998</v>
      </c>
      <c r="K12" s="27">
        <f>G11-J12</f>
        <v>1448.7529800000002</v>
      </c>
    </row>
    <row r="13" spans="1:11">
      <c r="A13" s="20" t="s">
        <v>36</v>
      </c>
      <c r="B13" t="s">
        <v>23</v>
      </c>
      <c r="C13">
        <v>8333.33</v>
      </c>
      <c r="D13" s="21">
        <f>C13-E13</f>
        <v>833.32999999999993</v>
      </c>
      <c r="E13" s="1">
        <v>7500</v>
      </c>
      <c r="F13" s="21">
        <f t="shared" si="0"/>
        <v>4636.5</v>
      </c>
      <c r="G13" s="21">
        <f t="shared" si="1"/>
        <v>2863.5</v>
      </c>
      <c r="K13" s="28"/>
    </row>
    <row r="14" spans="1:11">
      <c r="A14" s="20" t="s">
        <v>37</v>
      </c>
      <c r="B14" t="s">
        <v>21</v>
      </c>
      <c r="D14" s="21"/>
      <c r="E14" s="1"/>
      <c r="F14" s="21">
        <f t="shared" si="0"/>
        <v>0</v>
      </c>
      <c r="G14" s="21">
        <f t="shared" si="1"/>
        <v>0</v>
      </c>
      <c r="H14" s="21">
        <v>6599.05</v>
      </c>
      <c r="I14" s="21">
        <f>H14*0.7562</f>
        <v>4990.2016100000001</v>
      </c>
      <c r="J14" s="21">
        <f>H14*0.2438</f>
        <v>1608.8483899999999</v>
      </c>
      <c r="K14" s="27">
        <f>G13-J14</f>
        <v>1254.6516100000001</v>
      </c>
    </row>
    <row r="15" spans="1:11">
      <c r="A15" s="20" t="s">
        <v>38</v>
      </c>
      <c r="B15" t="s">
        <v>23</v>
      </c>
      <c r="C15">
        <v>8333.33</v>
      </c>
      <c r="D15" s="21">
        <f>C15-E15</f>
        <v>833.32999999999993</v>
      </c>
      <c r="E15" s="1">
        <v>7500</v>
      </c>
      <c r="F15" s="21">
        <f t="shared" si="0"/>
        <v>4636.5</v>
      </c>
      <c r="G15" s="21">
        <f t="shared" si="1"/>
        <v>2863.5</v>
      </c>
      <c r="K15" s="28"/>
    </row>
    <row r="16" spans="1:11">
      <c r="A16" s="20" t="s">
        <v>39</v>
      </c>
      <c r="B16" t="s">
        <v>21</v>
      </c>
      <c r="D16" s="21"/>
      <c r="E16" s="1"/>
      <c r="F16" s="21">
        <f t="shared" si="0"/>
        <v>0</v>
      </c>
      <c r="G16" s="21">
        <f t="shared" si="1"/>
        <v>0</v>
      </c>
      <c r="H16" s="21">
        <v>5648.1</v>
      </c>
      <c r="I16" s="21">
        <f>H16*0.7562</f>
        <v>4271.0932199999997</v>
      </c>
      <c r="J16" s="21">
        <f>H16*0.2438</f>
        <v>1377.0067799999999</v>
      </c>
      <c r="K16" s="27">
        <f>G15-J16</f>
        <v>1486.4932200000001</v>
      </c>
    </row>
    <row r="17" spans="1:11">
      <c r="A17" s="20" t="s">
        <v>40</v>
      </c>
      <c r="B17" t="s">
        <v>41</v>
      </c>
      <c r="D17" s="21">
        <v>-2499</v>
      </c>
      <c r="E17" s="1"/>
      <c r="F17" s="21"/>
      <c r="G17" s="21"/>
      <c r="H17" s="21"/>
      <c r="I17" s="21"/>
      <c r="J17" s="21"/>
      <c r="K17" s="27"/>
    </row>
    <row r="18" spans="1:11">
      <c r="A18" s="20" t="s">
        <v>42</v>
      </c>
      <c r="B18" t="s">
        <v>23</v>
      </c>
      <c r="C18">
        <v>8333.33</v>
      </c>
      <c r="D18" s="21">
        <f>C18-E18</f>
        <v>833.32999999999993</v>
      </c>
      <c r="E18" s="1">
        <v>7500</v>
      </c>
      <c r="F18" s="21">
        <f>E18*0.6182</f>
        <v>4636.5</v>
      </c>
      <c r="G18" s="21">
        <f>E18*0.3818</f>
        <v>2863.5</v>
      </c>
      <c r="K18" s="28"/>
    </row>
    <row r="19" spans="1:11">
      <c r="A19" s="20" t="s">
        <v>43</v>
      </c>
      <c r="B19" t="s">
        <v>21</v>
      </c>
      <c r="D19" s="21"/>
      <c r="E19" s="1"/>
      <c r="F19" s="21">
        <f>E19*0.6182</f>
        <v>0</v>
      </c>
      <c r="G19" s="21">
        <f>E19*0.3818</f>
        <v>0</v>
      </c>
      <c r="H19" s="21">
        <v>4969.91</v>
      </c>
      <c r="I19" s="21">
        <f>H19*0.7562</f>
        <v>3758.245942</v>
      </c>
      <c r="J19" s="21">
        <f>H19*0.2438</f>
        <v>1211.6640579999998</v>
      </c>
      <c r="K19" s="27">
        <f>G18-J19</f>
        <v>1651.8359420000002</v>
      </c>
    </row>
    <row r="20" spans="1:11">
      <c r="A20" s="20" t="s">
        <v>44</v>
      </c>
      <c r="B20" t="s">
        <v>41</v>
      </c>
      <c r="C20" s="21"/>
      <c r="D20" s="21">
        <v>-834.32</v>
      </c>
      <c r="E20" s="1"/>
      <c r="F20" s="21"/>
      <c r="G20" s="21"/>
      <c r="H20" s="21"/>
      <c r="I20" s="21"/>
      <c r="J20" s="21"/>
      <c r="K20" s="27"/>
    </row>
    <row r="21" spans="1:11">
      <c r="A21" s="20" t="s">
        <v>44</v>
      </c>
      <c r="B21" t="s">
        <v>45</v>
      </c>
      <c r="C21" s="21"/>
      <c r="D21" s="21"/>
      <c r="E21" s="1"/>
      <c r="F21" s="21"/>
      <c r="G21" s="21"/>
      <c r="H21" s="21"/>
      <c r="I21" s="21"/>
      <c r="J21" s="21"/>
      <c r="K21" s="27">
        <v>-5841.73</v>
      </c>
    </row>
    <row r="22" spans="1:11">
      <c r="A22" s="22"/>
      <c r="B22" s="23"/>
      <c r="C22" s="24">
        <f t="shared" ref="C22:K22" si="2">SUM(C11:C21)</f>
        <v>33333.32</v>
      </c>
      <c r="D22" s="24">
        <f t="shared" si="2"/>
        <v>0</v>
      </c>
      <c r="E22" s="25">
        <f t="shared" si="2"/>
        <v>30000</v>
      </c>
      <c r="F22" s="24">
        <f t="shared" si="2"/>
        <v>18546</v>
      </c>
      <c r="G22" s="24">
        <f t="shared" si="2"/>
        <v>11454</v>
      </c>
      <c r="H22" s="24">
        <f t="shared" si="2"/>
        <v>23019.960000000003</v>
      </c>
      <c r="I22" s="24">
        <f t="shared" si="2"/>
        <v>17407.693751999999</v>
      </c>
      <c r="J22" s="24">
        <f t="shared" si="2"/>
        <v>5612.2662479999999</v>
      </c>
      <c r="K22" s="29">
        <f t="shared" si="2"/>
        <v>3.7520000005315524E-3</v>
      </c>
    </row>
    <row r="23" spans="1:11">
      <c r="A23" s="20"/>
      <c r="C23" s="21"/>
      <c r="D23" s="21"/>
      <c r="E23" s="1"/>
      <c r="F23" s="21"/>
      <c r="G23" s="21"/>
      <c r="H23" s="21"/>
      <c r="I23" s="21"/>
      <c r="J23" s="21"/>
      <c r="K23" s="27"/>
    </row>
    <row r="24" spans="1:11">
      <c r="A24" s="20" t="s">
        <v>46</v>
      </c>
      <c r="B24" t="s">
        <v>23</v>
      </c>
      <c r="C24" s="21">
        <v>7500</v>
      </c>
      <c r="D24" s="21">
        <f>C24-E24</f>
        <v>0</v>
      </c>
      <c r="E24" s="1">
        <v>7500</v>
      </c>
      <c r="F24" s="21">
        <f>E24*0.6182</f>
        <v>4636.5</v>
      </c>
      <c r="G24" s="21">
        <f>E24*0.3818</f>
        <v>2863.5</v>
      </c>
      <c r="H24" s="21"/>
      <c r="I24" s="21"/>
      <c r="J24" s="21"/>
      <c r="K24" s="27"/>
    </row>
    <row r="25" spans="1:11">
      <c r="A25" s="20" t="s">
        <v>47</v>
      </c>
      <c r="B25" t="s">
        <v>21</v>
      </c>
      <c r="C25" s="21"/>
      <c r="D25" s="21"/>
      <c r="E25" s="1"/>
      <c r="F25" s="21"/>
      <c r="G25" s="21"/>
      <c r="H25" s="21">
        <v>4227.45</v>
      </c>
      <c r="I25" s="21">
        <f>H25*0.7562</f>
        <v>3196.7976899999999</v>
      </c>
      <c r="J25" s="21">
        <f>H25*0.2438</f>
        <v>1030.6523099999999</v>
      </c>
      <c r="K25" s="27">
        <f>G24-J25</f>
        <v>1832.8476900000001</v>
      </c>
    </row>
    <row r="26" spans="1:11">
      <c r="A26" s="20"/>
      <c r="E26" s="1"/>
      <c r="K26" s="28"/>
    </row>
    <row r="27" spans="1:11">
      <c r="A27" s="20" t="s">
        <v>48</v>
      </c>
      <c r="B27" t="s">
        <v>49</v>
      </c>
      <c r="C27">
        <v>7500</v>
      </c>
      <c r="D27" s="21">
        <f>C27-E27</f>
        <v>0</v>
      </c>
      <c r="E27" s="1">
        <v>7500</v>
      </c>
      <c r="F27" s="21">
        <f>E27*0.6182</f>
        <v>4636.5</v>
      </c>
      <c r="G27" s="21">
        <f>E27*0.3818</f>
        <v>2863.5</v>
      </c>
      <c r="K27" s="28"/>
    </row>
    <row r="28" spans="1:11">
      <c r="A28" s="20" t="s">
        <v>50</v>
      </c>
      <c r="B28" t="s">
        <v>21</v>
      </c>
      <c r="E28" s="1"/>
      <c r="H28">
        <v>3762.44</v>
      </c>
      <c r="I28" s="21">
        <f>H28*0.7562</f>
        <v>2845.1571279999998</v>
      </c>
      <c r="J28" s="21">
        <f>H28*0.2438</f>
        <v>917.282872</v>
      </c>
      <c r="K28" s="27">
        <f>G27-J28</f>
        <v>1946.217128</v>
      </c>
    </row>
    <row r="29" spans="1:11">
      <c r="A29" s="20"/>
      <c r="E29" s="1"/>
      <c r="K29" s="28"/>
    </row>
    <row r="30" spans="1:11">
      <c r="A30" s="20" t="s">
        <v>51</v>
      </c>
      <c r="B30" t="s">
        <v>52</v>
      </c>
      <c r="C30">
        <v>7500</v>
      </c>
      <c r="D30" s="21">
        <f>C30-E30</f>
        <v>0</v>
      </c>
      <c r="E30" s="1">
        <v>7500</v>
      </c>
      <c r="F30" s="21">
        <f>E30*0.6182</f>
        <v>4636.5</v>
      </c>
      <c r="G30" s="21">
        <f>E30*0.3818</f>
        <v>2863.5</v>
      </c>
      <c r="K30" s="28"/>
    </row>
    <row r="31" spans="1:11">
      <c r="A31" s="20" t="s">
        <v>53</v>
      </c>
      <c r="B31" t="s">
        <v>21</v>
      </c>
      <c r="E31" s="1"/>
      <c r="H31">
        <v>3801.23</v>
      </c>
      <c r="I31" s="21">
        <f>H31*0.7562</f>
        <v>2874.4901260000001</v>
      </c>
      <c r="J31" s="21">
        <f>H31*0.2438</f>
        <v>926.73987399999999</v>
      </c>
      <c r="K31" s="27">
        <f>G30-J31</f>
        <v>1936.7601260000001</v>
      </c>
    </row>
    <row r="32" spans="1:11">
      <c r="A32" s="20"/>
      <c r="E32" s="1"/>
      <c r="K32" s="28"/>
    </row>
    <row r="33" spans="1:13">
      <c r="A33" s="20" t="s">
        <v>54</v>
      </c>
      <c r="B33" t="s">
        <v>49</v>
      </c>
      <c r="C33">
        <v>7500</v>
      </c>
      <c r="D33" s="21">
        <f>C33-E33</f>
        <v>0</v>
      </c>
      <c r="E33" s="1">
        <v>7500</v>
      </c>
      <c r="F33" s="21">
        <f>E33*0.6182</f>
        <v>4636.5</v>
      </c>
      <c r="G33" s="21">
        <f>E33*0.3818</f>
        <v>2863.5</v>
      </c>
      <c r="K33" s="28"/>
    </row>
    <row r="34" spans="1:13">
      <c r="A34" s="20" t="s">
        <v>55</v>
      </c>
      <c r="B34" t="s">
        <v>21</v>
      </c>
      <c r="E34" s="1"/>
      <c r="H34">
        <v>3614.73</v>
      </c>
      <c r="I34" s="21">
        <f>H34*0.7562</f>
        <v>2733.458826</v>
      </c>
      <c r="J34" s="21">
        <f>H34*0.2438</f>
        <v>881.27117399999997</v>
      </c>
      <c r="K34" s="27">
        <f>G33-J34</f>
        <v>1982.228826</v>
      </c>
    </row>
    <row r="35" spans="1:13">
      <c r="A35" s="20"/>
      <c r="E35" s="1"/>
      <c r="K35" s="28"/>
    </row>
    <row r="36" spans="1:13">
      <c r="A36" s="20" t="s">
        <v>56</v>
      </c>
      <c r="B36" t="s">
        <v>49</v>
      </c>
      <c r="C36">
        <v>7500</v>
      </c>
      <c r="D36" s="21">
        <f>C36-E36</f>
        <v>0</v>
      </c>
      <c r="E36" s="1">
        <v>7500</v>
      </c>
      <c r="F36" s="21">
        <f>E36*0.6182</f>
        <v>4636.5</v>
      </c>
      <c r="G36" s="21">
        <f>E36*0.3818</f>
        <v>2863.5</v>
      </c>
      <c r="K36" s="28"/>
    </row>
    <row r="37" spans="1:13">
      <c r="A37" s="20" t="s">
        <v>57</v>
      </c>
      <c r="B37" t="s">
        <v>21</v>
      </c>
      <c r="E37" s="1"/>
      <c r="H37">
        <v>3588.84</v>
      </c>
      <c r="I37" s="21">
        <f>H37*0.7562</f>
        <v>2713.8808079999999</v>
      </c>
      <c r="J37" s="21">
        <f>H37*0.2438</f>
        <v>874.95919200000003</v>
      </c>
      <c r="K37" s="27">
        <f>G36-J37</f>
        <v>1988.540808</v>
      </c>
    </row>
    <row r="38" spans="1:13">
      <c r="A38" s="20"/>
      <c r="E38" s="1"/>
      <c r="K38" s="28"/>
    </row>
    <row r="39" spans="1:13">
      <c r="A39" s="20" t="s">
        <v>58</v>
      </c>
      <c r="B39" t="s">
        <v>49</v>
      </c>
      <c r="C39">
        <v>7500</v>
      </c>
      <c r="D39" s="21">
        <f>C39-E39</f>
        <v>0</v>
      </c>
      <c r="E39" s="1">
        <v>7500</v>
      </c>
      <c r="F39" s="21">
        <f>E39*0.6182</f>
        <v>4636.5</v>
      </c>
      <c r="G39" s="21">
        <f>E39*0.3818</f>
        <v>2863.5</v>
      </c>
      <c r="K39" s="28"/>
    </row>
    <row r="40" spans="1:13">
      <c r="A40" s="20" t="s">
        <v>59</v>
      </c>
      <c r="B40" t="s">
        <v>21</v>
      </c>
      <c r="E40" s="1"/>
      <c r="H40">
        <v>3459.26</v>
      </c>
      <c r="I40" s="21">
        <f>H40*0.7562</f>
        <v>2615.8924120000001</v>
      </c>
      <c r="J40" s="21">
        <f>H40*0.2438</f>
        <v>843.36758800000007</v>
      </c>
      <c r="K40" s="27">
        <f>G39-J40</f>
        <v>2020.1324119999999</v>
      </c>
    </row>
    <row r="41" spans="1:13">
      <c r="A41" s="20"/>
      <c r="E41" s="1"/>
      <c r="K41" s="28"/>
    </row>
    <row r="42" spans="1:13">
      <c r="A42" s="20" t="s">
        <v>60</v>
      </c>
      <c r="B42" t="s">
        <v>8</v>
      </c>
      <c r="C42">
        <v>7500</v>
      </c>
      <c r="D42" s="21">
        <f>C42-E42</f>
        <v>0</v>
      </c>
      <c r="E42" s="1">
        <v>7500</v>
      </c>
      <c r="F42" s="21">
        <f>E42*0.6182</f>
        <v>4636.5</v>
      </c>
      <c r="G42" s="21">
        <f>E42*0.3818</f>
        <v>2863.5</v>
      </c>
      <c r="K42" s="28"/>
    </row>
    <row r="43" spans="1:13">
      <c r="A43" s="20" t="s">
        <v>61</v>
      </c>
      <c r="B43" t="s">
        <v>21</v>
      </c>
      <c r="E43" s="1"/>
      <c r="H43">
        <v>3602.19</v>
      </c>
      <c r="I43" s="21">
        <f>H43*0.7562</f>
        <v>2723.9760780000001</v>
      </c>
      <c r="J43" s="21">
        <f>H43*0.2438</f>
        <v>878.21392200000003</v>
      </c>
      <c r="K43" s="27">
        <f>G42-J43</f>
        <v>1985.2860780000001</v>
      </c>
    </row>
    <row r="44" spans="1:13">
      <c r="A44" s="20"/>
      <c r="E44" s="1"/>
      <c r="K44" s="28"/>
    </row>
    <row r="45" spans="1:13">
      <c r="A45" s="20" t="s">
        <v>62</v>
      </c>
      <c r="B45" t="s">
        <v>8</v>
      </c>
      <c r="C45">
        <v>7500</v>
      </c>
      <c r="D45">
        <v>0</v>
      </c>
      <c r="E45" s="1">
        <v>7500</v>
      </c>
      <c r="F45" s="21">
        <f>E45*0.6182</f>
        <v>4636.5</v>
      </c>
      <c r="G45" s="21">
        <f>E45*0.3818</f>
        <v>2863.5</v>
      </c>
      <c r="K45" s="28"/>
    </row>
    <row r="46" spans="1:13">
      <c r="A46" s="20" t="s">
        <v>63</v>
      </c>
      <c r="B46" t="s">
        <v>64</v>
      </c>
      <c r="E46" s="1"/>
      <c r="H46">
        <v>3384.57</v>
      </c>
      <c r="I46" s="21">
        <f>H46*0.7562</f>
        <v>2559.411834</v>
      </c>
      <c r="J46" s="21">
        <f>H46*0.2438</f>
        <v>825.15816600000005</v>
      </c>
      <c r="K46" s="27">
        <f>G45-J46</f>
        <v>2038.3418339999998</v>
      </c>
    </row>
    <row r="47" spans="1:13">
      <c r="A47" s="20"/>
      <c r="E47" s="1"/>
      <c r="K47" s="28"/>
    </row>
    <row r="48" spans="1:13">
      <c r="A48" s="20" t="s">
        <v>65</v>
      </c>
      <c r="B48" t="s">
        <v>8</v>
      </c>
      <c r="C48">
        <v>7500</v>
      </c>
      <c r="D48">
        <v>0</v>
      </c>
      <c r="E48" s="1">
        <v>7500</v>
      </c>
      <c r="F48" s="21">
        <f>E48*0.6182</f>
        <v>4636.5</v>
      </c>
      <c r="G48" s="21">
        <f>E48*0.3818</f>
        <v>2863.5</v>
      </c>
      <c r="K48" s="28"/>
      <c r="L48" t="s">
        <v>75</v>
      </c>
      <c r="M48" t="s">
        <v>76</v>
      </c>
    </row>
    <row r="49" spans="1:12">
      <c r="A49" s="20" t="s">
        <v>66</v>
      </c>
      <c r="B49" t="s">
        <v>21</v>
      </c>
      <c r="E49" s="1"/>
      <c r="H49">
        <v>3414.13</v>
      </c>
      <c r="I49" s="21">
        <f>H49*0.7562</f>
        <v>2581.7651059999998</v>
      </c>
      <c r="J49" s="21">
        <f>H49*0.2438</f>
        <v>832.36489399999994</v>
      </c>
      <c r="K49" s="27">
        <f>G48-J49</f>
        <v>2031.1351060000002</v>
      </c>
    </row>
    <row r="50" spans="1:12">
      <c r="A50" s="20"/>
      <c r="E50" s="1"/>
      <c r="K50" s="28"/>
    </row>
    <row r="51" spans="1:12">
      <c r="A51" s="20" t="s">
        <v>67</v>
      </c>
      <c r="B51" t="s">
        <v>68</v>
      </c>
      <c r="C51">
        <v>7500</v>
      </c>
      <c r="D51">
        <v>0</v>
      </c>
      <c r="E51" s="1">
        <v>7500</v>
      </c>
      <c r="F51" s="21">
        <f>E51*0.6182</f>
        <v>4636.5</v>
      </c>
      <c r="G51" s="21">
        <f>E51*0.3818</f>
        <v>2863.5</v>
      </c>
      <c r="K51" s="28"/>
    </row>
    <row r="52" spans="1:12">
      <c r="A52" s="20"/>
      <c r="E52" s="1"/>
      <c r="H52">
        <v>3499.53</v>
      </c>
      <c r="I52" s="21">
        <f>H52*0.7562</f>
        <v>2646.3445860000002</v>
      </c>
      <c r="J52" s="21">
        <f>H52*0.2438</f>
        <v>853.18541400000004</v>
      </c>
      <c r="K52" s="27">
        <f>G51-J52</f>
        <v>2010.314586</v>
      </c>
    </row>
    <row r="53" spans="1:12">
      <c r="A53" s="20" t="s">
        <v>69</v>
      </c>
      <c r="B53" t="s">
        <v>8</v>
      </c>
      <c r="C53">
        <v>7500</v>
      </c>
      <c r="D53">
        <v>0</v>
      </c>
      <c r="E53" s="1">
        <v>7500</v>
      </c>
      <c r="F53" s="21">
        <f>E53*0.6182</f>
        <v>4636.5</v>
      </c>
      <c r="G53" s="21">
        <f>E53*0.3818</f>
        <v>2863.5</v>
      </c>
      <c r="K53" s="28"/>
    </row>
    <row r="54" spans="1:12">
      <c r="A54" s="20"/>
      <c r="E54" s="1"/>
      <c r="H54">
        <v>3377.36</v>
      </c>
      <c r="I54" s="21">
        <f>H54*0.7562</f>
        <v>2553.9596320000001</v>
      </c>
      <c r="J54" s="21">
        <f>H54*0.2438</f>
        <v>823.40036799999996</v>
      </c>
      <c r="K54" s="27">
        <f>G53-J54</f>
        <v>2040.0996319999999</v>
      </c>
    </row>
    <row r="55" spans="1:12">
      <c r="A55" s="20" t="s">
        <v>70</v>
      </c>
      <c r="B55" t="s">
        <v>8</v>
      </c>
      <c r="C55">
        <v>7500</v>
      </c>
      <c r="D55">
        <v>0</v>
      </c>
      <c r="E55" s="1">
        <v>7500</v>
      </c>
      <c r="F55" s="21">
        <f>E55*0.6182</f>
        <v>4636.5</v>
      </c>
      <c r="G55" s="21">
        <f>E55*0.3818</f>
        <v>2863.5</v>
      </c>
      <c r="K55" s="28"/>
    </row>
    <row r="56" spans="1:12">
      <c r="A56" s="20"/>
      <c r="E56" s="1"/>
      <c r="H56">
        <v>3613.99</v>
      </c>
      <c r="I56" s="21">
        <f>H56*0.7562</f>
        <v>2732.899238</v>
      </c>
      <c r="J56" s="21">
        <f>H56*0.2438</f>
        <v>881.09076199999993</v>
      </c>
      <c r="K56" s="27">
        <f>G55-J56</f>
        <v>1982.4092380000002</v>
      </c>
    </row>
    <row r="57" spans="1:12">
      <c r="A57" s="20" t="s">
        <v>71</v>
      </c>
      <c r="B57" t="s">
        <v>8</v>
      </c>
      <c r="C57">
        <v>7500</v>
      </c>
      <c r="D57">
        <v>0</v>
      </c>
      <c r="E57" s="1">
        <v>7500</v>
      </c>
      <c r="F57" s="21">
        <f>E57*0.6182</f>
        <v>4636.5</v>
      </c>
      <c r="G57" s="21">
        <f>E57*0.3818</f>
        <v>2863.5</v>
      </c>
      <c r="K57" s="28"/>
    </row>
    <row r="58" spans="1:12">
      <c r="A58" s="20"/>
      <c r="E58" s="1"/>
      <c r="H58">
        <v>3351.22</v>
      </c>
      <c r="I58" s="21">
        <f>H58*0.7562</f>
        <v>2534.1925639999999</v>
      </c>
      <c r="J58" s="21">
        <f>H58*0.2438</f>
        <v>817.02743599999997</v>
      </c>
      <c r="K58" s="27">
        <f>G57-J58</f>
        <v>2046.4725640000001</v>
      </c>
      <c r="L58" t="s">
        <v>74</v>
      </c>
    </row>
    <row r="59" spans="1:12">
      <c r="A59" s="20" t="s">
        <v>72</v>
      </c>
      <c r="B59" t="s">
        <v>8</v>
      </c>
      <c r="C59">
        <v>7500</v>
      </c>
      <c r="D59">
        <v>0</v>
      </c>
      <c r="E59" s="1">
        <v>7500</v>
      </c>
      <c r="F59" s="21">
        <f>E59*0.6182</f>
        <v>4636.5</v>
      </c>
      <c r="G59" s="21">
        <f>E59*0.3818</f>
        <v>2863.5</v>
      </c>
      <c r="K59" s="28"/>
    </row>
    <row r="60" spans="1:12">
      <c r="A60" s="20"/>
      <c r="E60" s="1"/>
      <c r="H60">
        <v>3361.74</v>
      </c>
      <c r="I60" s="21">
        <f>H60*0.7562</f>
        <v>2542.1477879999998</v>
      </c>
      <c r="J60" s="21">
        <f>H60*0.2438</f>
        <v>819.5922119999999</v>
      </c>
      <c r="K60" s="27">
        <f>G59-J60</f>
        <v>2043.907788</v>
      </c>
      <c r="L60" t="s">
        <v>74</v>
      </c>
    </row>
    <row r="61" spans="1:12">
      <c r="A61" s="20" t="s">
        <v>7</v>
      </c>
      <c r="B61" t="s">
        <v>8</v>
      </c>
      <c r="C61">
        <v>7500</v>
      </c>
      <c r="D61">
        <v>0</v>
      </c>
      <c r="E61" s="1">
        <v>7500</v>
      </c>
      <c r="F61" s="21">
        <f>E61*0.6182</f>
        <v>4636.5</v>
      </c>
      <c r="G61" s="21">
        <f>E61*0.3818</f>
        <v>2863.5</v>
      </c>
      <c r="K61" s="28"/>
    </row>
    <row r="62" spans="1:12">
      <c r="A62" s="20"/>
      <c r="E62" s="1"/>
      <c r="H62">
        <v>5221.78</v>
      </c>
      <c r="I62" s="21">
        <f>H62*0.7562</f>
        <v>3948.7100359999999</v>
      </c>
      <c r="J62" s="21">
        <f>H62*0.2438</f>
        <v>1273.0699639999998</v>
      </c>
      <c r="K62" s="27">
        <f>G61-J62</f>
        <v>1590.4300360000002</v>
      </c>
      <c r="L62">
        <v>2006.21</v>
      </c>
    </row>
    <row r="63" spans="1:12">
      <c r="A63" s="20" t="s">
        <v>9</v>
      </c>
      <c r="B63" t="s">
        <v>8</v>
      </c>
      <c r="C63">
        <v>7500</v>
      </c>
      <c r="D63">
        <v>0</v>
      </c>
      <c r="E63" s="1">
        <v>7500</v>
      </c>
      <c r="F63" s="21">
        <f>E63*0.2555</f>
        <v>1916.25</v>
      </c>
      <c r="G63" s="21">
        <f>E63*0.7445</f>
        <v>5583.75</v>
      </c>
      <c r="K63" s="28"/>
    </row>
    <row r="64" spans="1:12">
      <c r="A64" s="20"/>
      <c r="E64" s="1"/>
      <c r="H64">
        <v>5221.78</v>
      </c>
      <c r="I64" s="21">
        <f>H64*0.6082</f>
        <v>3175.8865959999998</v>
      </c>
      <c r="J64" s="21">
        <f>H64*0.3918</f>
        <v>2045.8934039999997</v>
      </c>
      <c r="K64" s="27">
        <f>G63-J64</f>
        <v>3537.8565960000005</v>
      </c>
      <c r="L64">
        <v>2378.9</v>
      </c>
    </row>
    <row r="65" spans="1:13">
      <c r="A65" s="20" t="s">
        <v>10</v>
      </c>
      <c r="B65" t="s">
        <v>8</v>
      </c>
      <c r="C65">
        <v>7500</v>
      </c>
      <c r="D65">
        <v>0</v>
      </c>
      <c r="E65" s="1">
        <v>7500</v>
      </c>
      <c r="F65" s="21">
        <f>E65*0.2555</f>
        <v>1916.25</v>
      </c>
      <c r="G65" s="21">
        <f>E65*0.7445</f>
        <v>5583.75</v>
      </c>
    </row>
    <row r="66" spans="1:13">
      <c r="A66" s="20"/>
      <c r="E66" s="1"/>
      <c r="H66">
        <v>5221.78</v>
      </c>
      <c r="I66" s="21">
        <f>H66*0.6082</f>
        <v>3175.8865959999998</v>
      </c>
      <c r="J66" s="21">
        <f>H66*0.3918</f>
        <v>2045.8934039999997</v>
      </c>
      <c r="K66" s="27">
        <f>G65-J66</f>
        <v>3537.8565960000005</v>
      </c>
      <c r="L66">
        <v>3122.08</v>
      </c>
    </row>
    <row r="67" spans="1:13">
      <c r="A67" s="20" t="s">
        <v>73</v>
      </c>
      <c r="B67" t="s">
        <v>8</v>
      </c>
      <c r="C67">
        <v>7500</v>
      </c>
      <c r="D67">
        <v>0</v>
      </c>
      <c r="E67" s="1">
        <v>7500</v>
      </c>
      <c r="F67" s="21">
        <f>E67*0.2555</f>
        <v>1916.25</v>
      </c>
      <c r="G67" s="21">
        <f>E67*0.7445</f>
        <v>5583.75</v>
      </c>
    </row>
    <row r="68" spans="1:13">
      <c r="A68" s="20"/>
      <c r="E68" s="1"/>
      <c r="H68">
        <v>5221.78</v>
      </c>
      <c r="I68" s="21">
        <f>H68*0.6082</f>
        <v>3175.8865959999998</v>
      </c>
      <c r="J68" s="21">
        <f>H68*0.3918</f>
        <v>2045.8934039999997</v>
      </c>
      <c r="K68" s="27">
        <f>G67-J68</f>
        <v>3537.8565960000005</v>
      </c>
      <c r="L68">
        <v>3537.86</v>
      </c>
    </row>
    <row r="69" spans="1:13">
      <c r="K69" s="21">
        <f>SUM(K62:K68)</f>
        <v>12203.999824000002</v>
      </c>
      <c r="L69" s="21">
        <f>SUM(L62:L68)</f>
        <v>11045.050000000001</v>
      </c>
      <c r="M69" s="21">
        <f>SUM(K69-L69)</f>
        <v>1158.9498240000012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L20" sqref="L20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Mortgage</vt:lpstr>
      <vt:lpstr>Rent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2010-04-02T12:35:36Z</cp:lastPrinted>
  <dcterms:created xsi:type="dcterms:W3CDTF">2009-09-02T11:57:53Z</dcterms:created>
  <dcterms:modified xsi:type="dcterms:W3CDTF">2010-09-20T13:45:18Z</dcterms:modified>
</cp:coreProperties>
</file>