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helly\Desktop\Google Drive\"/>
    </mc:Choice>
  </mc:AlternateContent>
  <bookViews>
    <workbookView xWindow="0" yWindow="0" windowWidth="25200" windowHeight="122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2" i="1" l="1"/>
  <c r="E326" i="1"/>
  <c r="D375" i="1"/>
  <c r="O124" i="1" l="1"/>
  <c r="E301" i="1" l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234" i="1"/>
  <c r="E168" i="1"/>
  <c r="E125" i="1"/>
  <c r="E83" i="1"/>
  <c r="Q4" i="1" l="1"/>
  <c r="E16" i="1"/>
  <c r="E17" i="1" s="1"/>
  <c r="E18" i="1" s="1"/>
  <c r="E235" i="1" l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169" i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126" i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84" i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9" i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K13" i="1"/>
  <c r="D5" i="1" l="1"/>
  <c r="F4" i="1"/>
  <c r="H4" i="1" l="1"/>
  <c r="N4" i="1"/>
  <c r="F5" i="1"/>
  <c r="D6" i="1"/>
  <c r="P4" i="1"/>
  <c r="O5" i="1" s="1"/>
  <c r="J4" i="1"/>
  <c r="M5" i="1" l="1"/>
  <c r="M6" i="1" s="1"/>
  <c r="G5" i="1"/>
  <c r="G6" i="1" s="1"/>
  <c r="G7" i="1" s="1"/>
  <c r="R4" i="1"/>
  <c r="H5" i="1"/>
  <c r="I5" i="1"/>
  <c r="O6" i="1"/>
  <c r="P5" i="1"/>
  <c r="D7" i="1"/>
  <c r="F6" i="1"/>
  <c r="Q5" i="1" l="1"/>
  <c r="H6" i="1"/>
  <c r="N5" i="1"/>
  <c r="M7" i="1"/>
  <c r="N6" i="1"/>
  <c r="O7" i="1"/>
  <c r="P6" i="1"/>
  <c r="I6" i="1"/>
  <c r="Q6" i="1" s="1"/>
  <c r="J5" i="1"/>
  <c r="D8" i="1"/>
  <c r="F7" i="1"/>
  <c r="H7" i="1" s="1"/>
  <c r="R5" i="1" l="1"/>
  <c r="N7" i="1"/>
  <c r="G8" i="1"/>
  <c r="I7" i="1"/>
  <c r="Q7" i="1" s="1"/>
  <c r="J6" i="1"/>
  <c r="R6" i="1" s="1"/>
  <c r="D9" i="1"/>
  <c r="F8" i="1"/>
  <c r="P7" i="1"/>
  <c r="O8" i="1" s="1"/>
  <c r="M8" i="1" l="1"/>
  <c r="N8" i="1" s="1"/>
  <c r="P8" i="1"/>
  <c r="O9" i="1" s="1"/>
  <c r="D10" i="1"/>
  <c r="F9" i="1"/>
  <c r="H8" i="1"/>
  <c r="J7" i="1"/>
  <c r="R7" i="1" s="1"/>
  <c r="M9" i="1" l="1"/>
  <c r="N9" i="1" s="1"/>
  <c r="I8" i="1"/>
  <c r="Q8" i="1" s="1"/>
  <c r="P9" i="1"/>
  <c r="O10" i="1" s="1"/>
  <c r="D11" i="1"/>
  <c r="F10" i="1"/>
  <c r="M10" i="1" s="1"/>
  <c r="N10" i="1" s="1"/>
  <c r="G9" i="1"/>
  <c r="J8" i="1" l="1"/>
  <c r="R8" i="1" s="1"/>
  <c r="P10" i="1"/>
  <c r="O11" i="1" s="1"/>
  <c r="I9" i="1"/>
  <c r="Q9" i="1" s="1"/>
  <c r="D12" i="1"/>
  <c r="F11" i="1"/>
  <c r="M11" i="1" s="1"/>
  <c r="H9" i="1"/>
  <c r="N11" i="1" l="1"/>
  <c r="M12" i="1"/>
  <c r="M13" i="1" s="1"/>
  <c r="P11" i="1"/>
  <c r="O12" i="1"/>
  <c r="F12" i="1"/>
  <c r="D13" i="1"/>
  <c r="J9" i="1"/>
  <c r="R9" i="1" s="1"/>
  <c r="G10" i="1"/>
  <c r="N12" i="1" l="1"/>
  <c r="H10" i="1"/>
  <c r="F13" i="1"/>
  <c r="D14" i="1"/>
  <c r="I10" i="1"/>
  <c r="Q10" i="1" s="1"/>
  <c r="O13" i="1"/>
  <c r="P12" i="1"/>
  <c r="L13" i="1" l="1"/>
  <c r="K14" i="1" s="1"/>
  <c r="N13" i="1"/>
  <c r="M14" i="1" s="1"/>
  <c r="P13" i="1"/>
  <c r="O14" i="1" s="1"/>
  <c r="J10" i="1"/>
  <c r="R10" i="1" s="1"/>
  <c r="F14" i="1"/>
  <c r="D15" i="1"/>
  <c r="G11" i="1"/>
  <c r="P14" i="1" l="1"/>
  <c r="O15" i="1" s="1"/>
  <c r="G12" i="1"/>
  <c r="H11" i="1"/>
  <c r="D16" i="1"/>
  <c r="F15" i="1"/>
  <c r="I11" i="1"/>
  <c r="Q11" i="1" s="1"/>
  <c r="N14" i="1"/>
  <c r="M15" i="1" s="1"/>
  <c r="L14" i="1"/>
  <c r="K15" i="1" s="1"/>
  <c r="L15" i="1" l="1"/>
  <c r="I12" i="1"/>
  <c r="Q12" i="1" s="1"/>
  <c r="J11" i="1"/>
  <c r="R11" i="1" s="1"/>
  <c r="G13" i="1"/>
  <c r="H12" i="1"/>
  <c r="N15" i="1"/>
  <c r="F16" i="1"/>
  <c r="D17" i="1"/>
  <c r="P15" i="1"/>
  <c r="F17" i="1" l="1"/>
  <c r="D18" i="1"/>
  <c r="J12" i="1"/>
  <c r="R12" i="1" s="1"/>
  <c r="I13" i="1"/>
  <c r="Q13" i="1" s="1"/>
  <c r="M16" i="1"/>
  <c r="N16" i="1" s="1"/>
  <c r="O16" i="1"/>
  <c r="P16" i="1" s="1"/>
  <c r="K16" i="1"/>
  <c r="L16" i="1" s="1"/>
  <c r="H13" i="1"/>
  <c r="G14" i="1" l="1"/>
  <c r="J13" i="1"/>
  <c r="I14" i="1" s="1"/>
  <c r="F18" i="1"/>
  <c r="D19" i="1"/>
  <c r="K17" i="1"/>
  <c r="L17" i="1" s="1"/>
  <c r="O17" i="1"/>
  <c r="P17" i="1" s="1"/>
  <c r="M17" i="1"/>
  <c r="N17" i="1" s="1"/>
  <c r="H14" i="1" l="1"/>
  <c r="G15" i="1" s="1"/>
  <c r="Q14" i="1"/>
  <c r="R13" i="1"/>
  <c r="J14" i="1"/>
  <c r="I15" i="1" s="1"/>
  <c r="J15" i="1" s="1"/>
  <c r="I16" i="1" s="1"/>
  <c r="J16" i="1" s="1"/>
  <c r="I17" i="1" s="1"/>
  <c r="J17" i="1" s="1"/>
  <c r="I18" i="1" s="1"/>
  <c r="J18" i="1" s="1"/>
  <c r="D20" i="1"/>
  <c r="F19" i="1"/>
  <c r="M18" i="1"/>
  <c r="N18" i="1" s="1"/>
  <c r="K18" i="1"/>
  <c r="L18" i="1" s="1"/>
  <c r="O18" i="1"/>
  <c r="P18" i="1" s="1"/>
  <c r="Q15" i="1" l="1"/>
  <c r="R14" i="1"/>
  <c r="O19" i="1"/>
  <c r="P19" i="1" s="1"/>
  <c r="K19" i="1"/>
  <c r="L19" i="1" s="1"/>
  <c r="M19" i="1"/>
  <c r="N19" i="1" s="1"/>
  <c r="I19" i="1"/>
  <c r="J19" i="1" s="1"/>
  <c r="H15" i="1"/>
  <c r="R15" i="1" s="1"/>
  <c r="F20" i="1"/>
  <c r="D21" i="1"/>
  <c r="O20" i="1" l="1"/>
  <c r="P20" i="1" s="1"/>
  <c r="K20" i="1"/>
  <c r="L20" i="1" s="1"/>
  <c r="I20" i="1"/>
  <c r="J20" i="1" s="1"/>
  <c r="M20" i="1"/>
  <c r="N20" i="1" s="1"/>
  <c r="G16" i="1"/>
  <c r="Q16" i="1" s="1"/>
  <c r="D22" i="1"/>
  <c r="F21" i="1"/>
  <c r="H16" i="1" l="1"/>
  <c r="R16" i="1" s="1"/>
  <c r="F22" i="1"/>
  <c r="D23" i="1"/>
  <c r="M21" i="1"/>
  <c r="N21" i="1" s="1"/>
  <c r="I21" i="1"/>
  <c r="J21" i="1" s="1"/>
  <c r="O21" i="1"/>
  <c r="P21" i="1" s="1"/>
  <c r="K21" i="1"/>
  <c r="L21" i="1" s="1"/>
  <c r="G17" i="1" l="1"/>
  <c r="Q17" i="1" s="1"/>
  <c r="D24" i="1"/>
  <c r="F23" i="1"/>
  <c r="M22" i="1"/>
  <c r="N22" i="1" s="1"/>
  <c r="I22" i="1"/>
  <c r="J22" i="1" s="1"/>
  <c r="K22" i="1"/>
  <c r="L22" i="1" s="1"/>
  <c r="O22" i="1"/>
  <c r="P22" i="1" s="1"/>
  <c r="H17" i="1" l="1"/>
  <c r="R17" i="1" s="1"/>
  <c r="O23" i="1"/>
  <c r="P23" i="1" s="1"/>
  <c r="K23" i="1"/>
  <c r="L23" i="1" s="1"/>
  <c r="M23" i="1"/>
  <c r="N23" i="1" s="1"/>
  <c r="I23" i="1"/>
  <c r="J23" i="1" s="1"/>
  <c r="F24" i="1"/>
  <c r="D25" i="1"/>
  <c r="O24" i="1" l="1"/>
  <c r="P24" i="1" s="1"/>
  <c r="K24" i="1"/>
  <c r="L24" i="1" s="1"/>
  <c r="M24" i="1"/>
  <c r="N24" i="1" s="1"/>
  <c r="I24" i="1"/>
  <c r="J24" i="1" s="1"/>
  <c r="D26" i="1"/>
  <c r="F25" i="1"/>
  <c r="G18" i="1"/>
  <c r="Q18" i="1" s="1"/>
  <c r="M25" i="1" l="1"/>
  <c r="N25" i="1" s="1"/>
  <c r="I25" i="1"/>
  <c r="J25" i="1" s="1"/>
  <c r="O25" i="1"/>
  <c r="P25" i="1" s="1"/>
  <c r="K25" i="1"/>
  <c r="L25" i="1" s="1"/>
  <c r="F26" i="1"/>
  <c r="D27" i="1"/>
  <c r="H18" i="1"/>
  <c r="R18" i="1" s="1"/>
  <c r="D28" i="1" l="1"/>
  <c r="F27" i="1"/>
  <c r="G19" i="1"/>
  <c r="Q19" i="1" s="1"/>
  <c r="M26" i="1"/>
  <c r="N26" i="1" s="1"/>
  <c r="I26" i="1"/>
  <c r="J26" i="1" s="1"/>
  <c r="O26" i="1"/>
  <c r="P26" i="1" s="1"/>
  <c r="K26" i="1"/>
  <c r="L26" i="1" s="1"/>
  <c r="H19" i="1" l="1"/>
  <c r="R19" i="1" s="1"/>
  <c r="O27" i="1"/>
  <c r="P27" i="1" s="1"/>
  <c r="K27" i="1"/>
  <c r="L27" i="1" s="1"/>
  <c r="M27" i="1"/>
  <c r="N27" i="1" s="1"/>
  <c r="I27" i="1"/>
  <c r="J27" i="1" s="1"/>
  <c r="F28" i="1"/>
  <c r="D29" i="1"/>
  <c r="O28" i="1" l="1"/>
  <c r="P28" i="1" s="1"/>
  <c r="K28" i="1"/>
  <c r="L28" i="1" s="1"/>
  <c r="I28" i="1"/>
  <c r="J28" i="1" s="1"/>
  <c r="M28" i="1"/>
  <c r="N28" i="1" s="1"/>
  <c r="G20" i="1"/>
  <c r="Q20" i="1" s="1"/>
  <c r="D30" i="1"/>
  <c r="F29" i="1"/>
  <c r="H20" i="1" l="1"/>
  <c r="R20" i="1" s="1"/>
  <c r="F30" i="1"/>
  <c r="D31" i="1"/>
  <c r="M29" i="1"/>
  <c r="N29" i="1" s="1"/>
  <c r="I29" i="1"/>
  <c r="J29" i="1" s="1"/>
  <c r="O29" i="1"/>
  <c r="P29" i="1" s="1"/>
  <c r="K29" i="1"/>
  <c r="L29" i="1" s="1"/>
  <c r="D32" i="1" l="1"/>
  <c r="F31" i="1"/>
  <c r="M30" i="1"/>
  <c r="N30" i="1" s="1"/>
  <c r="I30" i="1"/>
  <c r="J30" i="1" s="1"/>
  <c r="K30" i="1"/>
  <c r="L30" i="1" s="1"/>
  <c r="O30" i="1"/>
  <c r="P30" i="1" s="1"/>
  <c r="G21" i="1"/>
  <c r="Q21" i="1" s="1"/>
  <c r="O31" i="1" l="1"/>
  <c r="P31" i="1" s="1"/>
  <c r="K31" i="1"/>
  <c r="L31" i="1" s="1"/>
  <c r="M31" i="1"/>
  <c r="N31" i="1" s="1"/>
  <c r="I31" i="1"/>
  <c r="J31" i="1" s="1"/>
  <c r="H21" i="1"/>
  <c r="R21" i="1" s="1"/>
  <c r="F32" i="1"/>
  <c r="D33" i="1"/>
  <c r="G22" i="1" l="1"/>
  <c r="Q22" i="1" s="1"/>
  <c r="O32" i="1"/>
  <c r="P32" i="1" s="1"/>
  <c r="K32" i="1"/>
  <c r="L32" i="1" s="1"/>
  <c r="M32" i="1"/>
  <c r="N32" i="1" s="1"/>
  <c r="I32" i="1"/>
  <c r="J32" i="1" s="1"/>
  <c r="D34" i="1"/>
  <c r="F33" i="1"/>
  <c r="F34" i="1" l="1"/>
  <c r="D35" i="1"/>
  <c r="H22" i="1"/>
  <c r="R22" i="1" s="1"/>
  <c r="M33" i="1"/>
  <c r="N33" i="1" s="1"/>
  <c r="I33" i="1"/>
  <c r="J33" i="1" s="1"/>
  <c r="O33" i="1"/>
  <c r="P33" i="1" s="1"/>
  <c r="K33" i="1"/>
  <c r="L33" i="1" s="1"/>
  <c r="G23" i="1" l="1"/>
  <c r="Q23" i="1" s="1"/>
  <c r="D36" i="1"/>
  <c r="F35" i="1"/>
  <c r="M34" i="1"/>
  <c r="N34" i="1" s="1"/>
  <c r="I34" i="1"/>
  <c r="J34" i="1" s="1"/>
  <c r="O34" i="1"/>
  <c r="P34" i="1" s="1"/>
  <c r="K34" i="1"/>
  <c r="L34" i="1" s="1"/>
  <c r="O35" i="1" l="1"/>
  <c r="P35" i="1" s="1"/>
  <c r="K35" i="1"/>
  <c r="L35" i="1" s="1"/>
  <c r="M35" i="1"/>
  <c r="N35" i="1" s="1"/>
  <c r="I35" i="1"/>
  <c r="J35" i="1" s="1"/>
  <c r="F36" i="1"/>
  <c r="D37" i="1"/>
  <c r="H23" i="1"/>
  <c r="R23" i="1" s="1"/>
  <c r="D38" i="1" l="1"/>
  <c r="F37" i="1"/>
  <c r="O36" i="1"/>
  <c r="P36" i="1" s="1"/>
  <c r="K36" i="1"/>
  <c r="L36" i="1" s="1"/>
  <c r="I36" i="1"/>
  <c r="J36" i="1" s="1"/>
  <c r="M36" i="1"/>
  <c r="N36" i="1" s="1"/>
  <c r="G24" i="1"/>
  <c r="Q24" i="1" s="1"/>
  <c r="M37" i="1" l="1"/>
  <c r="N37" i="1" s="1"/>
  <c r="I37" i="1"/>
  <c r="J37" i="1" s="1"/>
  <c r="O37" i="1"/>
  <c r="P37" i="1" s="1"/>
  <c r="K37" i="1"/>
  <c r="L37" i="1" s="1"/>
  <c r="H24" i="1"/>
  <c r="R24" i="1" s="1"/>
  <c r="F38" i="1"/>
  <c r="D39" i="1"/>
  <c r="M38" i="1" l="1"/>
  <c r="N38" i="1" s="1"/>
  <c r="I38" i="1"/>
  <c r="J38" i="1" s="1"/>
  <c r="K38" i="1"/>
  <c r="L38" i="1" s="1"/>
  <c r="O38" i="1"/>
  <c r="P38" i="1" s="1"/>
  <c r="G25" i="1"/>
  <c r="Q25" i="1" s="1"/>
  <c r="D40" i="1"/>
  <c r="F39" i="1"/>
  <c r="F40" i="1" l="1"/>
  <c r="D41" i="1"/>
  <c r="H25" i="1"/>
  <c r="R25" i="1" s="1"/>
  <c r="O39" i="1"/>
  <c r="P39" i="1" s="1"/>
  <c r="K39" i="1"/>
  <c r="L39" i="1" s="1"/>
  <c r="M39" i="1"/>
  <c r="N39" i="1" s="1"/>
  <c r="I39" i="1"/>
  <c r="J39" i="1" s="1"/>
  <c r="G26" i="1" l="1"/>
  <c r="Q26" i="1" s="1"/>
  <c r="D42" i="1"/>
  <c r="F41" i="1"/>
  <c r="O40" i="1"/>
  <c r="P40" i="1" s="1"/>
  <c r="K40" i="1"/>
  <c r="L40" i="1" s="1"/>
  <c r="M40" i="1"/>
  <c r="N40" i="1" s="1"/>
  <c r="I40" i="1"/>
  <c r="J40" i="1" s="1"/>
  <c r="M41" i="1" l="1"/>
  <c r="N41" i="1" s="1"/>
  <c r="I41" i="1"/>
  <c r="J41" i="1" s="1"/>
  <c r="O41" i="1"/>
  <c r="P41" i="1" s="1"/>
  <c r="K41" i="1"/>
  <c r="L41" i="1" s="1"/>
  <c r="F42" i="1"/>
  <c r="D43" i="1"/>
  <c r="H26" i="1"/>
  <c r="R26" i="1" s="1"/>
  <c r="G27" i="1" l="1"/>
  <c r="Q27" i="1" s="1"/>
  <c r="D44" i="1"/>
  <c r="F43" i="1"/>
  <c r="M42" i="1"/>
  <c r="N42" i="1" s="1"/>
  <c r="O42" i="1"/>
  <c r="P42" i="1" s="1"/>
  <c r="K42" i="1"/>
  <c r="L42" i="1" s="1"/>
  <c r="I42" i="1"/>
  <c r="J42" i="1" s="1"/>
  <c r="O43" i="1" l="1"/>
  <c r="P43" i="1" s="1"/>
  <c r="K43" i="1"/>
  <c r="L43" i="1" s="1"/>
  <c r="M43" i="1"/>
  <c r="N43" i="1" s="1"/>
  <c r="I43" i="1"/>
  <c r="J43" i="1" s="1"/>
  <c r="F44" i="1"/>
  <c r="D45" i="1"/>
  <c r="H27" i="1"/>
  <c r="R27" i="1" s="1"/>
  <c r="D46" i="1" l="1"/>
  <c r="F45" i="1"/>
  <c r="M44" i="1"/>
  <c r="N44" i="1" s="1"/>
  <c r="I44" i="1"/>
  <c r="J44" i="1" s="1"/>
  <c r="O44" i="1"/>
  <c r="P44" i="1" s="1"/>
  <c r="K44" i="1"/>
  <c r="L44" i="1" s="1"/>
  <c r="G28" i="1"/>
  <c r="Q28" i="1" s="1"/>
  <c r="M45" i="1" l="1"/>
  <c r="N45" i="1" s="1"/>
  <c r="I45" i="1"/>
  <c r="J45" i="1" s="1"/>
  <c r="O45" i="1"/>
  <c r="P45" i="1" s="1"/>
  <c r="K45" i="1"/>
  <c r="L45" i="1" s="1"/>
  <c r="H28" i="1"/>
  <c r="R28" i="1" s="1"/>
  <c r="F46" i="1"/>
  <c r="D47" i="1"/>
  <c r="O46" i="1" l="1"/>
  <c r="P46" i="1" s="1"/>
  <c r="K46" i="1"/>
  <c r="L46" i="1" s="1"/>
  <c r="M46" i="1"/>
  <c r="N46" i="1" s="1"/>
  <c r="I46" i="1"/>
  <c r="J46" i="1" s="1"/>
  <c r="G29" i="1"/>
  <c r="Q29" i="1" s="1"/>
  <c r="D48" i="1"/>
  <c r="F47" i="1"/>
  <c r="F48" i="1" l="1"/>
  <c r="D49" i="1"/>
  <c r="H29" i="1"/>
  <c r="R29" i="1" s="1"/>
  <c r="O47" i="1"/>
  <c r="P47" i="1" s="1"/>
  <c r="K47" i="1"/>
  <c r="L47" i="1" s="1"/>
  <c r="M47" i="1"/>
  <c r="N47" i="1" s="1"/>
  <c r="I47" i="1"/>
  <c r="J47" i="1" s="1"/>
  <c r="G30" i="1" l="1"/>
  <c r="Q30" i="1" s="1"/>
  <c r="D50" i="1"/>
  <c r="F49" i="1"/>
  <c r="M48" i="1"/>
  <c r="N48" i="1" s="1"/>
  <c r="I48" i="1"/>
  <c r="J48" i="1" s="1"/>
  <c r="O48" i="1"/>
  <c r="P48" i="1" s="1"/>
  <c r="K48" i="1"/>
  <c r="L48" i="1" s="1"/>
  <c r="M49" i="1" l="1"/>
  <c r="N49" i="1" s="1"/>
  <c r="I49" i="1"/>
  <c r="J49" i="1" s="1"/>
  <c r="O49" i="1"/>
  <c r="P49" i="1" s="1"/>
  <c r="K49" i="1"/>
  <c r="L49" i="1" s="1"/>
  <c r="F50" i="1"/>
  <c r="D51" i="1"/>
  <c r="H30" i="1"/>
  <c r="R30" i="1" s="1"/>
  <c r="G31" i="1" l="1"/>
  <c r="Q31" i="1" s="1"/>
  <c r="D52" i="1"/>
  <c r="F51" i="1"/>
  <c r="O50" i="1"/>
  <c r="P50" i="1" s="1"/>
  <c r="K50" i="1"/>
  <c r="L50" i="1" s="1"/>
  <c r="M50" i="1"/>
  <c r="N50" i="1" s="1"/>
  <c r="I50" i="1"/>
  <c r="J50" i="1" s="1"/>
  <c r="O51" i="1" l="1"/>
  <c r="P51" i="1" s="1"/>
  <c r="K51" i="1"/>
  <c r="L51" i="1" s="1"/>
  <c r="M51" i="1"/>
  <c r="N51" i="1" s="1"/>
  <c r="I51" i="1"/>
  <c r="J51" i="1" s="1"/>
  <c r="F52" i="1"/>
  <c r="D53" i="1"/>
  <c r="H31" i="1"/>
  <c r="R31" i="1" s="1"/>
  <c r="D54" i="1" l="1"/>
  <c r="F53" i="1"/>
  <c r="M52" i="1"/>
  <c r="N52" i="1" s="1"/>
  <c r="I52" i="1"/>
  <c r="J52" i="1" s="1"/>
  <c r="O52" i="1"/>
  <c r="P52" i="1" s="1"/>
  <c r="K52" i="1"/>
  <c r="L52" i="1" s="1"/>
  <c r="G32" i="1"/>
  <c r="Q32" i="1" s="1"/>
  <c r="M53" i="1" l="1"/>
  <c r="N53" i="1" s="1"/>
  <c r="I53" i="1"/>
  <c r="J53" i="1" s="1"/>
  <c r="O53" i="1"/>
  <c r="P53" i="1" s="1"/>
  <c r="K53" i="1"/>
  <c r="L53" i="1" s="1"/>
  <c r="H32" i="1"/>
  <c r="R32" i="1" s="1"/>
  <c r="F54" i="1"/>
  <c r="D55" i="1"/>
  <c r="D56" i="1" l="1"/>
  <c r="F55" i="1"/>
  <c r="O54" i="1"/>
  <c r="P54" i="1" s="1"/>
  <c r="K54" i="1"/>
  <c r="L54" i="1" s="1"/>
  <c r="M54" i="1"/>
  <c r="N54" i="1" s="1"/>
  <c r="I54" i="1"/>
  <c r="J54" i="1" s="1"/>
  <c r="G33" i="1"/>
  <c r="Q33" i="1" s="1"/>
  <c r="M55" i="1" l="1"/>
  <c r="N55" i="1" s="1"/>
  <c r="O55" i="1"/>
  <c r="P55" i="1" s="1"/>
  <c r="I55" i="1"/>
  <c r="J55" i="1" s="1"/>
  <c r="K55" i="1"/>
  <c r="L55" i="1" s="1"/>
  <c r="H33" i="1"/>
  <c r="R33" i="1" s="1"/>
  <c r="D57" i="1"/>
  <c r="F56" i="1"/>
  <c r="F57" i="1" l="1"/>
  <c r="D58" i="1"/>
  <c r="G34" i="1"/>
  <c r="Q34" i="1" s="1"/>
  <c r="M56" i="1"/>
  <c r="N56" i="1" s="1"/>
  <c r="I56" i="1"/>
  <c r="J56" i="1" s="1"/>
  <c r="K56" i="1"/>
  <c r="L56" i="1" s="1"/>
  <c r="O56" i="1"/>
  <c r="P56" i="1" s="1"/>
  <c r="H34" i="1" l="1"/>
  <c r="R34" i="1" s="1"/>
  <c r="D59" i="1"/>
  <c r="F58" i="1"/>
  <c r="O57" i="1"/>
  <c r="P57" i="1" s="1"/>
  <c r="I57" i="1"/>
  <c r="J57" i="1" s="1"/>
  <c r="K57" i="1"/>
  <c r="L57" i="1" s="1"/>
  <c r="M57" i="1"/>
  <c r="N57" i="1" s="1"/>
  <c r="O58" i="1" l="1"/>
  <c r="P58" i="1" s="1"/>
  <c r="K58" i="1"/>
  <c r="L58" i="1" s="1"/>
  <c r="M58" i="1"/>
  <c r="N58" i="1" s="1"/>
  <c r="I58" i="1"/>
  <c r="J58" i="1" s="1"/>
  <c r="F59" i="1"/>
  <c r="D60" i="1"/>
  <c r="G35" i="1"/>
  <c r="Q35" i="1" s="1"/>
  <c r="D61" i="1" l="1"/>
  <c r="F60" i="1"/>
  <c r="K59" i="1"/>
  <c r="L59" i="1" s="1"/>
  <c r="I59" i="1"/>
  <c r="J59" i="1" s="1"/>
  <c r="M59" i="1"/>
  <c r="N59" i="1" s="1"/>
  <c r="O59" i="1"/>
  <c r="P59" i="1" s="1"/>
  <c r="H35" i="1"/>
  <c r="R35" i="1" s="1"/>
  <c r="M60" i="1" l="1"/>
  <c r="N60" i="1" s="1"/>
  <c r="I60" i="1"/>
  <c r="J60" i="1" s="1"/>
  <c r="O60" i="1"/>
  <c r="P60" i="1" s="1"/>
  <c r="K60" i="1"/>
  <c r="L60" i="1" s="1"/>
  <c r="G36" i="1"/>
  <c r="Q36" i="1" s="1"/>
  <c r="F61" i="1"/>
  <c r="D62" i="1"/>
  <c r="M61" i="1" l="1"/>
  <c r="N61" i="1" s="1"/>
  <c r="K61" i="1"/>
  <c r="L61" i="1" s="1"/>
  <c r="O61" i="1"/>
  <c r="P61" i="1" s="1"/>
  <c r="I61" i="1"/>
  <c r="J61" i="1" s="1"/>
  <c r="H36" i="1"/>
  <c r="R36" i="1" s="1"/>
  <c r="D63" i="1"/>
  <c r="F62" i="1"/>
  <c r="F63" i="1" l="1"/>
  <c r="D64" i="1"/>
  <c r="G37" i="1"/>
  <c r="Q37" i="1" s="1"/>
  <c r="O62" i="1"/>
  <c r="P62" i="1" s="1"/>
  <c r="K62" i="1"/>
  <c r="L62" i="1" s="1"/>
  <c r="I62" i="1"/>
  <c r="J62" i="1" s="1"/>
  <c r="M62" i="1"/>
  <c r="N62" i="1" s="1"/>
  <c r="H37" i="1" l="1"/>
  <c r="R37" i="1" s="1"/>
  <c r="F64" i="1"/>
  <c r="D65" i="1"/>
  <c r="O63" i="1"/>
  <c r="P63" i="1" s="1"/>
  <c r="M63" i="1"/>
  <c r="N63" i="1" s="1"/>
  <c r="K63" i="1"/>
  <c r="L63" i="1" s="1"/>
  <c r="I63" i="1"/>
  <c r="J63" i="1" s="1"/>
  <c r="F65" i="1" l="1"/>
  <c r="D66" i="1"/>
  <c r="M64" i="1"/>
  <c r="N64" i="1" s="1"/>
  <c r="I64" i="1"/>
  <c r="J64" i="1" s="1"/>
  <c r="K64" i="1"/>
  <c r="L64" i="1" s="1"/>
  <c r="O64" i="1"/>
  <c r="P64" i="1" s="1"/>
  <c r="G38" i="1"/>
  <c r="Q38" i="1" s="1"/>
  <c r="D67" i="1" l="1"/>
  <c r="F66" i="1"/>
  <c r="H38" i="1"/>
  <c r="R38" i="1" s="1"/>
  <c r="O65" i="1"/>
  <c r="P65" i="1" s="1"/>
  <c r="I65" i="1"/>
  <c r="J65" i="1" s="1"/>
  <c r="M65" i="1"/>
  <c r="N65" i="1" s="1"/>
  <c r="K65" i="1"/>
  <c r="L65" i="1" s="1"/>
  <c r="G39" i="1" l="1"/>
  <c r="Q39" i="1" s="1"/>
  <c r="O66" i="1"/>
  <c r="P66" i="1" s="1"/>
  <c r="K66" i="1"/>
  <c r="L66" i="1" s="1"/>
  <c r="M66" i="1"/>
  <c r="N66" i="1" s="1"/>
  <c r="I66" i="1"/>
  <c r="J66" i="1" s="1"/>
  <c r="D68" i="1"/>
  <c r="F67" i="1"/>
  <c r="F68" i="1" l="1"/>
  <c r="D69" i="1"/>
  <c r="H39" i="1"/>
  <c r="R39" i="1" s="1"/>
  <c r="I67" i="1"/>
  <c r="J67" i="1" s="1"/>
  <c r="K67" i="1"/>
  <c r="L67" i="1" s="1"/>
  <c r="O67" i="1"/>
  <c r="P67" i="1" s="1"/>
  <c r="M67" i="1"/>
  <c r="N67" i="1" s="1"/>
  <c r="G40" i="1" l="1"/>
  <c r="Q40" i="1" s="1"/>
  <c r="F69" i="1"/>
  <c r="D70" i="1"/>
  <c r="M68" i="1"/>
  <c r="N68" i="1" s="1"/>
  <c r="I68" i="1"/>
  <c r="J68" i="1" s="1"/>
  <c r="O68" i="1"/>
  <c r="P68" i="1" s="1"/>
  <c r="K68" i="1"/>
  <c r="L68" i="1" s="1"/>
  <c r="D71" i="1" l="1"/>
  <c r="F70" i="1"/>
  <c r="K69" i="1"/>
  <c r="L69" i="1" s="1"/>
  <c r="M69" i="1"/>
  <c r="N69" i="1" s="1"/>
  <c r="O69" i="1"/>
  <c r="P69" i="1" s="1"/>
  <c r="I69" i="1"/>
  <c r="J69" i="1" s="1"/>
  <c r="H40" i="1"/>
  <c r="R40" i="1" s="1"/>
  <c r="G41" i="1" l="1"/>
  <c r="Q41" i="1" s="1"/>
  <c r="O70" i="1"/>
  <c r="P70" i="1" s="1"/>
  <c r="K70" i="1"/>
  <c r="L70" i="1" s="1"/>
  <c r="I70" i="1"/>
  <c r="J70" i="1" s="1"/>
  <c r="M70" i="1"/>
  <c r="N70" i="1" s="1"/>
  <c r="D72" i="1"/>
  <c r="F71" i="1"/>
  <c r="D73" i="1" l="1"/>
  <c r="F72" i="1"/>
  <c r="H41" i="1"/>
  <c r="R41" i="1" s="1"/>
  <c r="M71" i="1"/>
  <c r="N71" i="1" s="1"/>
  <c r="O71" i="1"/>
  <c r="P71" i="1" s="1"/>
  <c r="I71" i="1"/>
  <c r="J71" i="1" s="1"/>
  <c r="K71" i="1"/>
  <c r="L71" i="1" s="1"/>
  <c r="G42" i="1" l="1"/>
  <c r="Q42" i="1" s="1"/>
  <c r="M72" i="1"/>
  <c r="N72" i="1" s="1"/>
  <c r="I72" i="1"/>
  <c r="J72" i="1" s="1"/>
  <c r="K72" i="1"/>
  <c r="L72" i="1" s="1"/>
  <c r="O72" i="1"/>
  <c r="P72" i="1" s="1"/>
  <c r="F73" i="1"/>
  <c r="D74" i="1"/>
  <c r="O73" i="1" l="1"/>
  <c r="P73" i="1" s="1"/>
  <c r="I73" i="1"/>
  <c r="J73" i="1" s="1"/>
  <c r="K73" i="1"/>
  <c r="L73" i="1" s="1"/>
  <c r="M73" i="1"/>
  <c r="N73" i="1" s="1"/>
  <c r="H42" i="1"/>
  <c r="R42" i="1" s="1"/>
  <c r="D75" i="1"/>
  <c r="F74" i="1"/>
  <c r="F75" i="1" l="1"/>
  <c r="D76" i="1"/>
  <c r="G43" i="1"/>
  <c r="Q43" i="1" s="1"/>
  <c r="O74" i="1"/>
  <c r="P74" i="1" s="1"/>
  <c r="K74" i="1"/>
  <c r="L74" i="1" s="1"/>
  <c r="M74" i="1"/>
  <c r="N74" i="1" s="1"/>
  <c r="I74" i="1"/>
  <c r="J74" i="1" s="1"/>
  <c r="H43" i="1" l="1"/>
  <c r="R43" i="1" s="1"/>
  <c r="D77" i="1"/>
  <c r="F76" i="1"/>
  <c r="K75" i="1"/>
  <c r="L75" i="1" s="1"/>
  <c r="I75" i="1"/>
  <c r="J75" i="1" s="1"/>
  <c r="M75" i="1"/>
  <c r="N75" i="1" s="1"/>
  <c r="O75" i="1"/>
  <c r="P75" i="1" s="1"/>
  <c r="M76" i="1" l="1"/>
  <c r="N76" i="1" s="1"/>
  <c r="I76" i="1"/>
  <c r="J76" i="1" s="1"/>
  <c r="O76" i="1"/>
  <c r="P76" i="1" s="1"/>
  <c r="K76" i="1"/>
  <c r="L76" i="1" s="1"/>
  <c r="F77" i="1"/>
  <c r="D78" i="1"/>
  <c r="G44" i="1"/>
  <c r="Q44" i="1" s="1"/>
  <c r="D79" i="1" l="1"/>
  <c r="F78" i="1"/>
  <c r="M77" i="1"/>
  <c r="N77" i="1" s="1"/>
  <c r="K77" i="1"/>
  <c r="L77" i="1" s="1"/>
  <c r="O77" i="1"/>
  <c r="P77" i="1" s="1"/>
  <c r="I77" i="1"/>
  <c r="J77" i="1" s="1"/>
  <c r="H44" i="1"/>
  <c r="R44" i="1" s="1"/>
  <c r="O78" i="1" l="1"/>
  <c r="P78" i="1" s="1"/>
  <c r="K78" i="1"/>
  <c r="L78" i="1" s="1"/>
  <c r="M78" i="1"/>
  <c r="N78" i="1" s="1"/>
  <c r="I78" i="1"/>
  <c r="J78" i="1" s="1"/>
  <c r="G45" i="1"/>
  <c r="Q45" i="1" s="1"/>
  <c r="F79" i="1"/>
  <c r="D80" i="1"/>
  <c r="M79" i="1" l="1"/>
  <c r="N79" i="1" s="1"/>
  <c r="K79" i="1"/>
  <c r="L79" i="1" s="1"/>
  <c r="O79" i="1"/>
  <c r="P79" i="1" s="1"/>
  <c r="I79" i="1"/>
  <c r="J79" i="1" s="1"/>
  <c r="H45" i="1"/>
  <c r="R45" i="1" s="1"/>
  <c r="D81" i="1"/>
  <c r="F80" i="1"/>
  <c r="F81" i="1" l="1"/>
  <c r="D82" i="1"/>
  <c r="G46" i="1"/>
  <c r="Q46" i="1" s="1"/>
  <c r="M80" i="1"/>
  <c r="M81" i="1" s="1"/>
  <c r="I80" i="1"/>
  <c r="I81" i="1" s="1"/>
  <c r="K80" i="1"/>
  <c r="O80" i="1"/>
  <c r="P81" i="1" l="1"/>
  <c r="P80" i="1"/>
  <c r="H46" i="1"/>
  <c r="R46" i="1" s="1"/>
  <c r="L80" i="1"/>
  <c r="K81" i="1"/>
  <c r="L81" i="1" s="1"/>
  <c r="J81" i="1"/>
  <c r="J80" i="1"/>
  <c r="D83" i="1"/>
  <c r="F82" i="1"/>
  <c r="N80" i="1"/>
  <c r="N81" i="1"/>
  <c r="O82" i="1" l="1"/>
  <c r="P82" i="1" s="1"/>
  <c r="K82" i="1"/>
  <c r="L82" i="1" s="1"/>
  <c r="I82" i="1"/>
  <c r="J82" i="1" s="1"/>
  <c r="M82" i="1"/>
  <c r="N82" i="1" s="1"/>
  <c r="G47" i="1"/>
  <c r="Q47" i="1" s="1"/>
  <c r="D84" i="1"/>
  <c r="F83" i="1"/>
  <c r="M83" i="1" l="1"/>
  <c r="N83" i="1" s="1"/>
  <c r="I83" i="1"/>
  <c r="J83" i="1" s="1"/>
  <c r="O83" i="1"/>
  <c r="P83" i="1" s="1"/>
  <c r="K83" i="1"/>
  <c r="L83" i="1" s="1"/>
  <c r="F84" i="1"/>
  <c r="D85" i="1"/>
  <c r="H47" i="1"/>
  <c r="R47" i="1" s="1"/>
  <c r="D86" i="1" l="1"/>
  <c r="F85" i="1"/>
  <c r="M84" i="1"/>
  <c r="N84" i="1" s="1"/>
  <c r="O84" i="1"/>
  <c r="P84" i="1" s="1"/>
  <c r="K84" i="1"/>
  <c r="L84" i="1" s="1"/>
  <c r="I84" i="1"/>
  <c r="J84" i="1" s="1"/>
  <c r="G48" i="1"/>
  <c r="Q48" i="1" s="1"/>
  <c r="O85" i="1" l="1"/>
  <c r="P85" i="1" s="1"/>
  <c r="K85" i="1"/>
  <c r="L85" i="1" s="1"/>
  <c r="I85" i="1"/>
  <c r="J85" i="1" s="1"/>
  <c r="M85" i="1"/>
  <c r="N85" i="1" s="1"/>
  <c r="H48" i="1"/>
  <c r="R48" i="1" s="1"/>
  <c r="D87" i="1"/>
  <c r="F86" i="1"/>
  <c r="F87" i="1" l="1"/>
  <c r="D88" i="1"/>
  <c r="G49" i="1"/>
  <c r="Q49" i="1" s="1"/>
  <c r="O86" i="1"/>
  <c r="P86" i="1" s="1"/>
  <c r="M86" i="1"/>
  <c r="N86" i="1" s="1"/>
  <c r="I86" i="1"/>
  <c r="J86" i="1" s="1"/>
  <c r="K86" i="1"/>
  <c r="L86" i="1" s="1"/>
  <c r="H49" i="1" l="1"/>
  <c r="R49" i="1" s="1"/>
  <c r="F88" i="1"/>
  <c r="D89" i="1"/>
  <c r="M87" i="1"/>
  <c r="N87" i="1" s="1"/>
  <c r="I87" i="1"/>
  <c r="J87" i="1" s="1"/>
  <c r="K87" i="1"/>
  <c r="L87" i="1" s="1"/>
  <c r="O87" i="1"/>
  <c r="P87" i="1" s="1"/>
  <c r="D90" i="1" l="1"/>
  <c r="F89" i="1"/>
  <c r="K88" i="1"/>
  <c r="L88" i="1" s="1"/>
  <c r="O88" i="1"/>
  <c r="P88" i="1" s="1"/>
  <c r="M88" i="1"/>
  <c r="N88" i="1" s="1"/>
  <c r="I88" i="1"/>
  <c r="J88" i="1" s="1"/>
  <c r="G50" i="1"/>
  <c r="Q50" i="1" s="1"/>
  <c r="O89" i="1" l="1"/>
  <c r="P89" i="1" s="1"/>
  <c r="K89" i="1"/>
  <c r="L89" i="1" s="1"/>
  <c r="M89" i="1"/>
  <c r="N89" i="1" s="1"/>
  <c r="I89" i="1"/>
  <c r="J89" i="1" s="1"/>
  <c r="H50" i="1"/>
  <c r="R50" i="1" s="1"/>
  <c r="D91" i="1"/>
  <c r="F90" i="1"/>
  <c r="D92" i="1" l="1"/>
  <c r="F91" i="1"/>
  <c r="G51" i="1"/>
  <c r="Q51" i="1" s="1"/>
  <c r="I90" i="1"/>
  <c r="J90" i="1" s="1"/>
  <c r="M90" i="1"/>
  <c r="N90" i="1" s="1"/>
  <c r="K90" i="1"/>
  <c r="L90" i="1" s="1"/>
  <c r="O90" i="1"/>
  <c r="P90" i="1" s="1"/>
  <c r="M91" i="1" l="1"/>
  <c r="N91" i="1" s="1"/>
  <c r="I91" i="1"/>
  <c r="J91" i="1" s="1"/>
  <c r="O91" i="1"/>
  <c r="P91" i="1" s="1"/>
  <c r="K91" i="1"/>
  <c r="L91" i="1" s="1"/>
  <c r="H51" i="1"/>
  <c r="R51" i="1" s="1"/>
  <c r="F92" i="1"/>
  <c r="D93" i="1"/>
  <c r="G52" i="1" l="1"/>
  <c r="Q52" i="1" s="1"/>
  <c r="D94" i="1"/>
  <c r="F93" i="1"/>
  <c r="K92" i="1"/>
  <c r="L92" i="1" s="1"/>
  <c r="O92" i="1"/>
  <c r="P92" i="1" s="1"/>
  <c r="I92" i="1"/>
  <c r="J92" i="1" s="1"/>
  <c r="M92" i="1"/>
  <c r="N92" i="1" s="1"/>
  <c r="O93" i="1" l="1"/>
  <c r="P93" i="1" s="1"/>
  <c r="K93" i="1"/>
  <c r="L93" i="1" s="1"/>
  <c r="I93" i="1"/>
  <c r="J93" i="1" s="1"/>
  <c r="M93" i="1"/>
  <c r="N93" i="1" s="1"/>
  <c r="F94" i="1"/>
  <c r="D95" i="1"/>
  <c r="H52" i="1"/>
  <c r="R52" i="1" s="1"/>
  <c r="G53" i="1" l="1"/>
  <c r="Q53" i="1" s="1"/>
  <c r="D96" i="1"/>
  <c r="F95" i="1"/>
  <c r="M94" i="1"/>
  <c r="N94" i="1" s="1"/>
  <c r="O94" i="1"/>
  <c r="P94" i="1" s="1"/>
  <c r="I94" i="1"/>
  <c r="J94" i="1" s="1"/>
  <c r="K94" i="1"/>
  <c r="L94" i="1" s="1"/>
  <c r="F96" i="1" l="1"/>
  <c r="D97" i="1"/>
  <c r="M95" i="1"/>
  <c r="N95" i="1" s="1"/>
  <c r="I95" i="1"/>
  <c r="J95" i="1" s="1"/>
  <c r="O95" i="1"/>
  <c r="P95" i="1" s="1"/>
  <c r="K95" i="1"/>
  <c r="L95" i="1" s="1"/>
  <c r="H53" i="1"/>
  <c r="R53" i="1" s="1"/>
  <c r="D98" i="1" l="1"/>
  <c r="F97" i="1"/>
  <c r="G54" i="1"/>
  <c r="Q54" i="1" s="1"/>
  <c r="O96" i="1"/>
  <c r="P96" i="1" s="1"/>
  <c r="I96" i="1"/>
  <c r="J96" i="1" s="1"/>
  <c r="M96" i="1"/>
  <c r="N96" i="1" s="1"/>
  <c r="K96" i="1"/>
  <c r="L96" i="1" s="1"/>
  <c r="H54" i="1" l="1"/>
  <c r="R54" i="1" s="1"/>
  <c r="O97" i="1"/>
  <c r="P97" i="1" s="1"/>
  <c r="K97" i="1"/>
  <c r="L97" i="1" s="1"/>
  <c r="M97" i="1"/>
  <c r="N97" i="1" s="1"/>
  <c r="I97" i="1"/>
  <c r="J97" i="1" s="1"/>
  <c r="F98" i="1"/>
  <c r="D99" i="1"/>
  <c r="K98" i="1" l="1"/>
  <c r="L98" i="1" s="1"/>
  <c r="M98" i="1"/>
  <c r="N98" i="1" s="1"/>
  <c r="O98" i="1"/>
  <c r="P98" i="1" s="1"/>
  <c r="I98" i="1"/>
  <c r="J98" i="1" s="1"/>
  <c r="F99" i="1"/>
  <c r="D100" i="1"/>
  <c r="G55" i="1"/>
  <c r="Q55" i="1" s="1"/>
  <c r="F100" i="1" l="1"/>
  <c r="D101" i="1"/>
  <c r="M99" i="1"/>
  <c r="N99" i="1" s="1"/>
  <c r="I99" i="1"/>
  <c r="J99" i="1" s="1"/>
  <c r="K99" i="1"/>
  <c r="L99" i="1" s="1"/>
  <c r="O99" i="1"/>
  <c r="P99" i="1" s="1"/>
  <c r="H55" i="1"/>
  <c r="R55" i="1" s="1"/>
  <c r="G56" i="1" l="1"/>
  <c r="Q56" i="1" s="1"/>
  <c r="D102" i="1"/>
  <c r="F101" i="1"/>
  <c r="M100" i="1"/>
  <c r="N100" i="1" s="1"/>
  <c r="I100" i="1"/>
  <c r="J100" i="1" s="1"/>
  <c r="K100" i="1"/>
  <c r="L100" i="1" s="1"/>
  <c r="O100" i="1"/>
  <c r="P100" i="1" s="1"/>
  <c r="O101" i="1" l="1"/>
  <c r="P101" i="1" s="1"/>
  <c r="K101" i="1"/>
  <c r="L101" i="1" s="1"/>
  <c r="I101" i="1"/>
  <c r="J101" i="1" s="1"/>
  <c r="M101" i="1"/>
  <c r="N101" i="1" s="1"/>
  <c r="D103" i="1"/>
  <c r="F102" i="1"/>
  <c r="H56" i="1"/>
  <c r="R56" i="1" s="1"/>
  <c r="O102" i="1" l="1"/>
  <c r="P102" i="1" s="1"/>
  <c r="K102" i="1"/>
  <c r="L102" i="1" s="1"/>
  <c r="I102" i="1"/>
  <c r="J102" i="1" s="1"/>
  <c r="M102" i="1"/>
  <c r="N102" i="1" s="1"/>
  <c r="F103" i="1"/>
  <c r="D104" i="1"/>
  <c r="G57" i="1"/>
  <c r="Q57" i="1" s="1"/>
  <c r="F104" i="1" l="1"/>
  <c r="D105" i="1"/>
  <c r="M103" i="1"/>
  <c r="N103" i="1" s="1"/>
  <c r="I103" i="1"/>
  <c r="J103" i="1" s="1"/>
  <c r="K103" i="1"/>
  <c r="L103" i="1" s="1"/>
  <c r="O103" i="1"/>
  <c r="P103" i="1" s="1"/>
  <c r="H57" i="1"/>
  <c r="R57" i="1" s="1"/>
  <c r="G58" i="1" l="1"/>
  <c r="Q58" i="1" s="1"/>
  <c r="M104" i="1"/>
  <c r="N104" i="1" s="1"/>
  <c r="I104" i="1"/>
  <c r="J104" i="1" s="1"/>
  <c r="O104" i="1"/>
  <c r="P104" i="1" s="1"/>
  <c r="K104" i="1"/>
  <c r="L104" i="1" s="1"/>
  <c r="D106" i="1"/>
  <c r="F105" i="1"/>
  <c r="D107" i="1" l="1"/>
  <c r="F106" i="1"/>
  <c r="H58" i="1"/>
  <c r="R58" i="1" s="1"/>
  <c r="O105" i="1"/>
  <c r="P105" i="1" s="1"/>
  <c r="K105" i="1"/>
  <c r="L105" i="1" s="1"/>
  <c r="M105" i="1"/>
  <c r="N105" i="1" s="1"/>
  <c r="I105" i="1"/>
  <c r="J105" i="1" s="1"/>
  <c r="G59" i="1" l="1"/>
  <c r="Q59" i="1" s="1"/>
  <c r="I106" i="1"/>
  <c r="I107" i="1" s="1"/>
  <c r="K106" i="1"/>
  <c r="K107" i="1" s="1"/>
  <c r="O106" i="1"/>
  <c r="M106" i="1"/>
  <c r="D108" i="1"/>
  <c r="F107" i="1"/>
  <c r="M107" i="1" l="1"/>
  <c r="N107" i="1" s="1"/>
  <c r="N106" i="1"/>
  <c r="F108" i="1"/>
  <c r="D109" i="1"/>
  <c r="L106" i="1"/>
  <c r="L107" i="1"/>
  <c r="J107" i="1"/>
  <c r="J106" i="1"/>
  <c r="H59" i="1"/>
  <c r="R59" i="1" s="1"/>
  <c r="P106" i="1"/>
  <c r="O107" i="1"/>
  <c r="P107" i="1" s="1"/>
  <c r="D110" i="1" l="1"/>
  <c r="F109" i="1"/>
  <c r="K108" i="1"/>
  <c r="L108" i="1" s="1"/>
  <c r="I108" i="1"/>
  <c r="J108" i="1" s="1"/>
  <c r="M108" i="1"/>
  <c r="N108" i="1" s="1"/>
  <c r="O108" i="1"/>
  <c r="P108" i="1" s="1"/>
  <c r="G60" i="1"/>
  <c r="Q60" i="1" s="1"/>
  <c r="O109" i="1" l="1"/>
  <c r="P109" i="1" s="1"/>
  <c r="K109" i="1"/>
  <c r="L109" i="1" s="1"/>
  <c r="I109" i="1"/>
  <c r="J109" i="1" s="1"/>
  <c r="M109" i="1"/>
  <c r="N109" i="1" s="1"/>
  <c r="H60" i="1"/>
  <c r="R60" i="1" s="1"/>
  <c r="D111" i="1"/>
  <c r="F110" i="1"/>
  <c r="D112" i="1" l="1"/>
  <c r="F111" i="1"/>
  <c r="G61" i="1"/>
  <c r="Q61" i="1" s="1"/>
  <c r="M110" i="1"/>
  <c r="N110" i="1" s="1"/>
  <c r="O110" i="1"/>
  <c r="P110" i="1" s="1"/>
  <c r="I110" i="1"/>
  <c r="J110" i="1" s="1"/>
  <c r="K110" i="1"/>
  <c r="L110" i="1" s="1"/>
  <c r="H61" i="1" l="1"/>
  <c r="R61" i="1" s="1"/>
  <c r="M111" i="1"/>
  <c r="N111" i="1" s="1"/>
  <c r="I111" i="1"/>
  <c r="J111" i="1" s="1"/>
  <c r="O111" i="1"/>
  <c r="P111" i="1" s="1"/>
  <c r="K111" i="1"/>
  <c r="L111" i="1" s="1"/>
  <c r="F112" i="1"/>
  <c r="D113" i="1"/>
  <c r="O112" i="1" l="1"/>
  <c r="P112" i="1" s="1"/>
  <c r="I112" i="1"/>
  <c r="J112" i="1" s="1"/>
  <c r="M112" i="1"/>
  <c r="N112" i="1" s="1"/>
  <c r="K112" i="1"/>
  <c r="L112" i="1" s="1"/>
  <c r="D114" i="1"/>
  <c r="F113" i="1"/>
  <c r="G62" i="1"/>
  <c r="Q62" i="1" s="1"/>
  <c r="O113" i="1" l="1"/>
  <c r="P113" i="1" s="1"/>
  <c r="K113" i="1"/>
  <c r="L113" i="1" s="1"/>
  <c r="M113" i="1"/>
  <c r="N113" i="1" s="1"/>
  <c r="I113" i="1"/>
  <c r="J113" i="1" s="1"/>
  <c r="F114" i="1"/>
  <c r="D115" i="1"/>
  <c r="H62" i="1"/>
  <c r="R62" i="1" s="1"/>
  <c r="D116" i="1" l="1"/>
  <c r="F115" i="1"/>
  <c r="K114" i="1"/>
  <c r="L114" i="1" s="1"/>
  <c r="M114" i="1"/>
  <c r="N114" i="1" s="1"/>
  <c r="O114" i="1"/>
  <c r="P114" i="1" s="1"/>
  <c r="I114" i="1"/>
  <c r="J114" i="1" s="1"/>
  <c r="G63" i="1"/>
  <c r="Q63" i="1" s="1"/>
  <c r="M115" i="1" l="1"/>
  <c r="N115" i="1" s="1"/>
  <c r="I115" i="1"/>
  <c r="J115" i="1" s="1"/>
  <c r="K115" i="1"/>
  <c r="L115" i="1" s="1"/>
  <c r="O115" i="1"/>
  <c r="P115" i="1" s="1"/>
  <c r="H63" i="1"/>
  <c r="R63" i="1" s="1"/>
  <c r="F116" i="1"/>
  <c r="D117" i="1"/>
  <c r="M116" i="1" l="1"/>
  <c r="N116" i="1" s="1"/>
  <c r="K116" i="1"/>
  <c r="L116" i="1" s="1"/>
  <c r="O116" i="1"/>
  <c r="P116" i="1" s="1"/>
  <c r="I116" i="1"/>
  <c r="J116" i="1" s="1"/>
  <c r="G64" i="1"/>
  <c r="Q64" i="1" s="1"/>
  <c r="D118" i="1"/>
  <c r="F117" i="1"/>
  <c r="H64" i="1" l="1"/>
  <c r="R64" i="1" s="1"/>
  <c r="D119" i="1"/>
  <c r="F118" i="1"/>
  <c r="O117" i="1"/>
  <c r="P117" i="1" s="1"/>
  <c r="K117" i="1"/>
  <c r="L117" i="1" s="1"/>
  <c r="I117" i="1"/>
  <c r="J117" i="1" s="1"/>
  <c r="M117" i="1"/>
  <c r="N117" i="1" s="1"/>
  <c r="G65" i="1" l="1"/>
  <c r="Q65" i="1" s="1"/>
  <c r="O118" i="1"/>
  <c r="P118" i="1" s="1"/>
  <c r="I118" i="1"/>
  <c r="J118" i="1" s="1"/>
  <c r="M118" i="1"/>
  <c r="N118" i="1" s="1"/>
  <c r="K118" i="1"/>
  <c r="L118" i="1" s="1"/>
  <c r="F119" i="1"/>
  <c r="D120" i="1"/>
  <c r="M119" i="1" l="1"/>
  <c r="N119" i="1" s="1"/>
  <c r="I119" i="1"/>
  <c r="J119" i="1" s="1"/>
  <c r="K119" i="1"/>
  <c r="L119" i="1" s="1"/>
  <c r="O119" i="1"/>
  <c r="P119" i="1" s="1"/>
  <c r="H65" i="1"/>
  <c r="R65" i="1" s="1"/>
  <c r="F120" i="1"/>
  <c r="D121" i="1"/>
  <c r="O120" i="1" l="1"/>
  <c r="P120" i="1" s="1"/>
  <c r="K120" i="1"/>
  <c r="L120" i="1" s="1"/>
  <c r="I120" i="1"/>
  <c r="J120" i="1" s="1"/>
  <c r="M120" i="1"/>
  <c r="N120" i="1" s="1"/>
  <c r="G66" i="1"/>
  <c r="Q66" i="1" s="1"/>
  <c r="D122" i="1"/>
  <c r="F121" i="1"/>
  <c r="D123" i="1" l="1"/>
  <c r="F122" i="1"/>
  <c r="H66" i="1"/>
  <c r="R66" i="1" s="1"/>
  <c r="O121" i="1"/>
  <c r="P121" i="1" s="1"/>
  <c r="K121" i="1"/>
  <c r="L121" i="1" s="1"/>
  <c r="M121" i="1"/>
  <c r="N121" i="1" s="1"/>
  <c r="I121" i="1"/>
  <c r="J121" i="1" s="1"/>
  <c r="I122" i="1" l="1"/>
  <c r="J122" i="1" s="1"/>
  <c r="M122" i="1"/>
  <c r="N122" i="1" s="1"/>
  <c r="O122" i="1"/>
  <c r="P122" i="1" s="1"/>
  <c r="K122" i="1"/>
  <c r="L122" i="1" s="1"/>
  <c r="G67" i="1"/>
  <c r="Q67" i="1" s="1"/>
  <c r="D124" i="1"/>
  <c r="F123" i="1"/>
  <c r="F124" i="1" l="1"/>
  <c r="D125" i="1"/>
  <c r="H67" i="1"/>
  <c r="R67" i="1" s="1"/>
  <c r="M123" i="1"/>
  <c r="M124" i="1" s="1"/>
  <c r="I123" i="1"/>
  <c r="I124" i="1" s="1"/>
  <c r="O123" i="1"/>
  <c r="K123" i="1"/>
  <c r="K124" i="1" s="1"/>
  <c r="P124" i="1" l="1"/>
  <c r="P123" i="1"/>
  <c r="G68" i="1"/>
  <c r="Q68" i="1" s="1"/>
  <c r="J123" i="1"/>
  <c r="J124" i="1"/>
  <c r="D126" i="1"/>
  <c r="F125" i="1"/>
  <c r="L124" i="1"/>
  <c r="L123" i="1"/>
  <c r="N124" i="1"/>
  <c r="N123" i="1"/>
  <c r="M125" i="1" l="1"/>
  <c r="N125" i="1" s="1"/>
  <c r="K125" i="1"/>
  <c r="L125" i="1" s="1"/>
  <c r="O125" i="1"/>
  <c r="P125" i="1" s="1"/>
  <c r="I125" i="1"/>
  <c r="J125" i="1" s="1"/>
  <c r="H68" i="1"/>
  <c r="R68" i="1" s="1"/>
  <c r="F126" i="1"/>
  <c r="D127" i="1"/>
  <c r="M126" i="1" l="1"/>
  <c r="N126" i="1" s="1"/>
  <c r="I126" i="1"/>
  <c r="J126" i="1" s="1"/>
  <c r="K126" i="1"/>
  <c r="L126" i="1" s="1"/>
  <c r="O126" i="1"/>
  <c r="P126" i="1" s="1"/>
  <c r="G69" i="1"/>
  <c r="Q69" i="1" s="1"/>
  <c r="F127" i="1"/>
  <c r="D128" i="1"/>
  <c r="M127" i="1" l="1"/>
  <c r="N127" i="1" s="1"/>
  <c r="I127" i="1"/>
  <c r="J127" i="1" s="1"/>
  <c r="K127" i="1"/>
  <c r="L127" i="1" s="1"/>
  <c r="O127" i="1"/>
  <c r="P127" i="1" s="1"/>
  <c r="H69" i="1"/>
  <c r="R69" i="1" s="1"/>
  <c r="D129" i="1"/>
  <c r="F128" i="1"/>
  <c r="D130" i="1" l="1"/>
  <c r="F129" i="1"/>
  <c r="G70" i="1"/>
  <c r="Q70" i="1" s="1"/>
  <c r="O128" i="1"/>
  <c r="P128" i="1" s="1"/>
  <c r="K128" i="1"/>
  <c r="L128" i="1" s="1"/>
  <c r="I128" i="1"/>
  <c r="J128" i="1" s="1"/>
  <c r="M128" i="1"/>
  <c r="N128" i="1" s="1"/>
  <c r="H70" i="1" l="1"/>
  <c r="R70" i="1" s="1"/>
  <c r="O129" i="1"/>
  <c r="P129" i="1" s="1"/>
  <c r="K129" i="1"/>
  <c r="L129" i="1" s="1"/>
  <c r="I129" i="1"/>
  <c r="J129" i="1" s="1"/>
  <c r="M129" i="1"/>
  <c r="N129" i="1" s="1"/>
  <c r="F130" i="1"/>
  <c r="D131" i="1"/>
  <c r="M130" i="1" l="1"/>
  <c r="N130" i="1" s="1"/>
  <c r="I130" i="1"/>
  <c r="J130" i="1" s="1"/>
  <c r="K130" i="1"/>
  <c r="L130" i="1" s="1"/>
  <c r="O130" i="1"/>
  <c r="P130" i="1" s="1"/>
  <c r="G71" i="1"/>
  <c r="Q71" i="1" s="1"/>
  <c r="F131" i="1"/>
  <c r="D132" i="1"/>
  <c r="M131" i="1" l="1"/>
  <c r="N131" i="1" s="1"/>
  <c r="I131" i="1"/>
  <c r="J131" i="1" s="1"/>
  <c r="O131" i="1"/>
  <c r="P131" i="1" s="1"/>
  <c r="K131" i="1"/>
  <c r="L131" i="1" s="1"/>
  <c r="H71" i="1"/>
  <c r="R71" i="1" s="1"/>
  <c r="D133" i="1"/>
  <c r="F132" i="1"/>
  <c r="D134" i="1" l="1"/>
  <c r="F133" i="1"/>
  <c r="G72" i="1"/>
  <c r="Q72" i="1" s="1"/>
  <c r="O132" i="1"/>
  <c r="P132" i="1" s="1"/>
  <c r="K132" i="1"/>
  <c r="L132" i="1" s="1"/>
  <c r="M132" i="1"/>
  <c r="N132" i="1" s="1"/>
  <c r="I132" i="1"/>
  <c r="J132" i="1" s="1"/>
  <c r="I133" i="1" l="1"/>
  <c r="J133" i="1" s="1"/>
  <c r="K133" i="1"/>
  <c r="L133" i="1" s="1"/>
  <c r="O133" i="1"/>
  <c r="P133" i="1" s="1"/>
  <c r="M133" i="1"/>
  <c r="N133" i="1" s="1"/>
  <c r="H72" i="1"/>
  <c r="R72" i="1" s="1"/>
  <c r="D135" i="1"/>
  <c r="F134" i="1"/>
  <c r="F135" i="1" l="1"/>
  <c r="D136" i="1"/>
  <c r="G73" i="1"/>
  <c r="Q73" i="1" s="1"/>
  <c r="M134" i="1"/>
  <c r="N134" i="1" s="1"/>
  <c r="I134" i="1"/>
  <c r="J134" i="1" s="1"/>
  <c r="O134" i="1"/>
  <c r="P134" i="1" s="1"/>
  <c r="K134" i="1"/>
  <c r="L134" i="1" s="1"/>
  <c r="H73" i="1" l="1"/>
  <c r="R73" i="1" s="1"/>
  <c r="D137" i="1"/>
  <c r="F136" i="1"/>
  <c r="K135" i="1"/>
  <c r="L135" i="1" s="1"/>
  <c r="I135" i="1"/>
  <c r="J135" i="1" s="1"/>
  <c r="M135" i="1"/>
  <c r="N135" i="1" s="1"/>
  <c r="O135" i="1"/>
  <c r="P135" i="1" s="1"/>
  <c r="O136" i="1" l="1"/>
  <c r="P136" i="1" s="1"/>
  <c r="K136" i="1"/>
  <c r="L136" i="1" s="1"/>
  <c r="I136" i="1"/>
  <c r="J136" i="1" s="1"/>
  <c r="M136" i="1"/>
  <c r="N136" i="1" s="1"/>
  <c r="D138" i="1"/>
  <c r="F137" i="1"/>
  <c r="G74" i="1"/>
  <c r="Q74" i="1" s="1"/>
  <c r="M137" i="1" l="1"/>
  <c r="N137" i="1" s="1"/>
  <c r="O137" i="1"/>
  <c r="P137" i="1" s="1"/>
  <c r="I137" i="1"/>
  <c r="J137" i="1" s="1"/>
  <c r="K137" i="1"/>
  <c r="L137" i="1" s="1"/>
  <c r="D139" i="1"/>
  <c r="F138" i="1"/>
  <c r="H74" i="1"/>
  <c r="R74" i="1" s="1"/>
  <c r="G75" i="1" l="1"/>
  <c r="Q75" i="1" s="1"/>
  <c r="F139" i="1"/>
  <c r="D140" i="1"/>
  <c r="M138" i="1"/>
  <c r="N138" i="1" s="1"/>
  <c r="I138" i="1"/>
  <c r="J138" i="1" s="1"/>
  <c r="O138" i="1"/>
  <c r="P138" i="1" s="1"/>
  <c r="K138" i="1"/>
  <c r="L138" i="1" s="1"/>
  <c r="D141" i="1" l="1"/>
  <c r="F140" i="1"/>
  <c r="O139" i="1"/>
  <c r="P139" i="1" s="1"/>
  <c r="I139" i="1"/>
  <c r="J139" i="1" s="1"/>
  <c r="M139" i="1"/>
  <c r="N139" i="1" s="1"/>
  <c r="K139" i="1"/>
  <c r="L139" i="1" s="1"/>
  <c r="H75" i="1"/>
  <c r="R75" i="1" s="1"/>
  <c r="G76" i="1" l="1"/>
  <c r="Q76" i="1" s="1"/>
  <c r="O140" i="1"/>
  <c r="P140" i="1" s="1"/>
  <c r="K140" i="1"/>
  <c r="L140" i="1" s="1"/>
  <c r="M140" i="1"/>
  <c r="N140" i="1" s="1"/>
  <c r="I140" i="1"/>
  <c r="J140" i="1" s="1"/>
  <c r="F141" i="1"/>
  <c r="D142" i="1"/>
  <c r="H76" i="1" l="1"/>
  <c r="R76" i="1" s="1"/>
  <c r="K141" i="1"/>
  <c r="L141" i="1" s="1"/>
  <c r="M141" i="1"/>
  <c r="N141" i="1" s="1"/>
  <c r="O141" i="1"/>
  <c r="P141" i="1" s="1"/>
  <c r="I141" i="1"/>
  <c r="J141" i="1" s="1"/>
  <c r="D143" i="1"/>
  <c r="F142" i="1"/>
  <c r="F143" i="1" l="1"/>
  <c r="D144" i="1"/>
  <c r="M142" i="1"/>
  <c r="N142" i="1" s="1"/>
  <c r="I142" i="1"/>
  <c r="J142" i="1" s="1"/>
  <c r="K142" i="1"/>
  <c r="L142" i="1" s="1"/>
  <c r="O142" i="1"/>
  <c r="P142" i="1" s="1"/>
  <c r="G77" i="1"/>
  <c r="Q77" i="1" s="1"/>
  <c r="D145" i="1" l="1"/>
  <c r="F144" i="1"/>
  <c r="H77" i="1"/>
  <c r="R77" i="1" s="1"/>
  <c r="M143" i="1"/>
  <c r="N143" i="1" s="1"/>
  <c r="K143" i="1"/>
  <c r="L143" i="1" s="1"/>
  <c r="O143" i="1"/>
  <c r="P143" i="1" s="1"/>
  <c r="I143" i="1"/>
  <c r="J143" i="1" s="1"/>
  <c r="G78" i="1" l="1"/>
  <c r="Q78" i="1" s="1"/>
  <c r="O144" i="1"/>
  <c r="P144" i="1" s="1"/>
  <c r="K144" i="1"/>
  <c r="L144" i="1" s="1"/>
  <c r="I144" i="1"/>
  <c r="J144" i="1" s="1"/>
  <c r="M144" i="1"/>
  <c r="N144" i="1" s="1"/>
  <c r="F145" i="1"/>
  <c r="D146" i="1"/>
  <c r="K145" i="1" l="1"/>
  <c r="L145" i="1" s="1"/>
  <c r="M145" i="1"/>
  <c r="N145" i="1" s="1"/>
  <c r="I145" i="1"/>
  <c r="J145" i="1" s="1"/>
  <c r="O145" i="1"/>
  <c r="P145" i="1" s="1"/>
  <c r="H78" i="1"/>
  <c r="R78" i="1" s="1"/>
  <c r="F146" i="1"/>
  <c r="D147" i="1"/>
  <c r="M146" i="1" l="1"/>
  <c r="N146" i="1" s="1"/>
  <c r="I146" i="1"/>
  <c r="J146" i="1" s="1"/>
  <c r="K146" i="1"/>
  <c r="L146" i="1" s="1"/>
  <c r="O146" i="1"/>
  <c r="P146" i="1" s="1"/>
  <c r="G79" i="1"/>
  <c r="Q79" i="1" s="1"/>
  <c r="F147" i="1"/>
  <c r="D148" i="1"/>
  <c r="H79" i="1" l="1"/>
  <c r="R79" i="1" s="1"/>
  <c r="M147" i="1"/>
  <c r="N147" i="1" s="1"/>
  <c r="K147" i="1"/>
  <c r="L147" i="1" s="1"/>
  <c r="O147" i="1"/>
  <c r="P147" i="1" s="1"/>
  <c r="I147" i="1"/>
  <c r="J147" i="1" s="1"/>
  <c r="D149" i="1"/>
  <c r="F148" i="1"/>
  <c r="D150" i="1" l="1"/>
  <c r="F149" i="1"/>
  <c r="O148" i="1"/>
  <c r="P148" i="1" s="1"/>
  <c r="K148" i="1"/>
  <c r="L148" i="1" s="1"/>
  <c r="I148" i="1"/>
  <c r="J148" i="1" s="1"/>
  <c r="M148" i="1"/>
  <c r="N148" i="1" s="1"/>
  <c r="G80" i="1"/>
  <c r="Q80" i="1" s="1"/>
  <c r="O149" i="1" l="1"/>
  <c r="P149" i="1" s="1"/>
  <c r="K149" i="1"/>
  <c r="L149" i="1" s="1"/>
  <c r="I149" i="1"/>
  <c r="J149" i="1" s="1"/>
  <c r="M149" i="1"/>
  <c r="N149" i="1" s="1"/>
  <c r="H80" i="1"/>
  <c r="R80" i="1" s="1"/>
  <c r="G81" i="1"/>
  <c r="Q81" i="1" s="1"/>
  <c r="F150" i="1"/>
  <c r="D151" i="1"/>
  <c r="H81" i="1" l="1"/>
  <c r="R81" i="1" s="1"/>
  <c r="F151" i="1"/>
  <c r="D152" i="1"/>
  <c r="M150" i="1"/>
  <c r="N150" i="1" s="1"/>
  <c r="I150" i="1"/>
  <c r="J150" i="1" s="1"/>
  <c r="K150" i="1"/>
  <c r="L150" i="1" s="1"/>
  <c r="O150" i="1"/>
  <c r="P150" i="1" s="1"/>
  <c r="D153" i="1" l="1"/>
  <c r="F152" i="1"/>
  <c r="I151" i="1"/>
  <c r="J151" i="1" s="1"/>
  <c r="M151" i="1"/>
  <c r="N151" i="1" s="1"/>
  <c r="K151" i="1"/>
  <c r="L151" i="1" s="1"/>
  <c r="O151" i="1"/>
  <c r="P151" i="1" s="1"/>
  <c r="G82" i="1"/>
  <c r="Q82" i="1" s="1"/>
  <c r="O152" i="1" l="1"/>
  <c r="P152" i="1" s="1"/>
  <c r="K152" i="1"/>
  <c r="L152" i="1" s="1"/>
  <c r="M152" i="1"/>
  <c r="N152" i="1" s="1"/>
  <c r="I152" i="1"/>
  <c r="J152" i="1" s="1"/>
  <c r="H82" i="1"/>
  <c r="R82" i="1" s="1"/>
  <c r="D154" i="1"/>
  <c r="F153" i="1"/>
  <c r="D155" i="1" l="1"/>
  <c r="F154" i="1"/>
  <c r="G83" i="1"/>
  <c r="Q83" i="1" s="1"/>
  <c r="I153" i="1"/>
  <c r="J153" i="1" s="1"/>
  <c r="O153" i="1"/>
  <c r="P153" i="1" s="1"/>
  <c r="K153" i="1"/>
  <c r="L153" i="1" s="1"/>
  <c r="M153" i="1"/>
  <c r="N153" i="1" s="1"/>
  <c r="H83" i="1" l="1"/>
  <c r="R83" i="1" s="1"/>
  <c r="M154" i="1"/>
  <c r="N154" i="1" s="1"/>
  <c r="I154" i="1"/>
  <c r="J154" i="1" s="1"/>
  <c r="O154" i="1"/>
  <c r="P154" i="1" s="1"/>
  <c r="K154" i="1"/>
  <c r="L154" i="1" s="1"/>
  <c r="F155" i="1"/>
  <c r="D156" i="1"/>
  <c r="G84" i="1" l="1"/>
  <c r="Q84" i="1" s="1"/>
  <c r="K155" i="1"/>
  <c r="L155" i="1" s="1"/>
  <c r="M155" i="1"/>
  <c r="N155" i="1" s="1"/>
  <c r="O155" i="1"/>
  <c r="P155" i="1" s="1"/>
  <c r="I155" i="1"/>
  <c r="J155" i="1" s="1"/>
  <c r="D157" i="1"/>
  <c r="F156" i="1"/>
  <c r="D158" i="1" l="1"/>
  <c r="F157" i="1"/>
  <c r="H84" i="1"/>
  <c r="R84" i="1" s="1"/>
  <c r="O156" i="1"/>
  <c r="P156" i="1" s="1"/>
  <c r="K156" i="1"/>
  <c r="L156" i="1" s="1"/>
  <c r="M156" i="1"/>
  <c r="N156" i="1" s="1"/>
  <c r="I156" i="1"/>
  <c r="J156" i="1" s="1"/>
  <c r="G85" i="1" l="1"/>
  <c r="Q85" i="1" s="1"/>
  <c r="M157" i="1"/>
  <c r="N157" i="1" s="1"/>
  <c r="K157" i="1"/>
  <c r="L157" i="1" s="1"/>
  <c r="I157" i="1"/>
  <c r="J157" i="1" s="1"/>
  <c r="O157" i="1"/>
  <c r="P157" i="1" s="1"/>
  <c r="D159" i="1"/>
  <c r="F158" i="1"/>
  <c r="F159" i="1" l="1"/>
  <c r="D160" i="1"/>
  <c r="H85" i="1"/>
  <c r="R85" i="1" s="1"/>
  <c r="M158" i="1"/>
  <c r="N158" i="1" s="1"/>
  <c r="I158" i="1"/>
  <c r="J158" i="1" s="1"/>
  <c r="K158" i="1"/>
  <c r="L158" i="1" s="1"/>
  <c r="O158" i="1"/>
  <c r="P158" i="1" s="1"/>
  <c r="G86" i="1" l="1"/>
  <c r="Q86" i="1" s="1"/>
  <c r="D161" i="1"/>
  <c r="F160" i="1"/>
  <c r="O159" i="1"/>
  <c r="P159" i="1" s="1"/>
  <c r="I159" i="1"/>
  <c r="J159" i="1" s="1"/>
  <c r="K159" i="1"/>
  <c r="L159" i="1" s="1"/>
  <c r="M159" i="1"/>
  <c r="N159" i="1" s="1"/>
  <c r="O160" i="1" l="1"/>
  <c r="P160" i="1" s="1"/>
  <c r="K160" i="1"/>
  <c r="L160" i="1" s="1"/>
  <c r="I160" i="1"/>
  <c r="J160" i="1" s="1"/>
  <c r="M160" i="1"/>
  <c r="N160" i="1" s="1"/>
  <c r="F161" i="1"/>
  <c r="D162" i="1"/>
  <c r="H86" i="1"/>
  <c r="R86" i="1" s="1"/>
  <c r="G87" i="1" l="1"/>
  <c r="Q87" i="1" s="1"/>
  <c r="D163" i="1"/>
  <c r="F162" i="1"/>
  <c r="K161" i="1"/>
  <c r="O161" i="1"/>
  <c r="O162" i="1" s="1"/>
  <c r="I161" i="1"/>
  <c r="M161" i="1"/>
  <c r="M162" i="1" s="1"/>
  <c r="N161" i="1" l="1"/>
  <c r="N162" i="1"/>
  <c r="L161" i="1"/>
  <c r="K162" i="1"/>
  <c r="L162" i="1" s="1"/>
  <c r="J161" i="1"/>
  <c r="I162" i="1"/>
  <c r="J162" i="1" s="1"/>
  <c r="P161" i="1"/>
  <c r="P162" i="1"/>
  <c r="F163" i="1"/>
  <c r="D164" i="1"/>
  <c r="H87" i="1"/>
  <c r="R87" i="1" s="1"/>
  <c r="D165" i="1" l="1"/>
  <c r="F164" i="1"/>
  <c r="M163" i="1"/>
  <c r="N163" i="1" s="1"/>
  <c r="O163" i="1"/>
  <c r="I163" i="1"/>
  <c r="J163" i="1" s="1"/>
  <c r="K163" i="1"/>
  <c r="L163" i="1" s="1"/>
  <c r="G88" i="1"/>
  <c r="Q88" i="1" s="1"/>
  <c r="P163" i="1" l="1"/>
  <c r="O164" i="1" s="1"/>
  <c r="K164" i="1"/>
  <c r="L164" i="1" s="1"/>
  <c r="I164" i="1"/>
  <c r="J164" i="1" s="1"/>
  <c r="M164" i="1"/>
  <c r="N164" i="1" s="1"/>
  <c r="H88" i="1"/>
  <c r="R88" i="1" s="1"/>
  <c r="D166" i="1"/>
  <c r="F165" i="1"/>
  <c r="P164" i="1" l="1"/>
  <c r="F166" i="1"/>
  <c r="D167" i="1"/>
  <c r="G89" i="1"/>
  <c r="Q89" i="1" s="1"/>
  <c r="M165" i="1"/>
  <c r="N165" i="1" s="1"/>
  <c r="K165" i="1"/>
  <c r="L165" i="1" s="1"/>
  <c r="I165" i="1"/>
  <c r="J165" i="1" s="1"/>
  <c r="O165" i="1" l="1"/>
  <c r="P165" i="1" s="1"/>
  <c r="H89" i="1"/>
  <c r="R89" i="1" s="1"/>
  <c r="F167" i="1"/>
  <c r="D168" i="1"/>
  <c r="M166" i="1"/>
  <c r="N166" i="1" s="1"/>
  <c r="I166" i="1"/>
  <c r="J166" i="1" s="1"/>
  <c r="K166" i="1"/>
  <c r="L166" i="1" s="1"/>
  <c r="O166" i="1" l="1"/>
  <c r="P166" i="1" s="1"/>
  <c r="O167" i="1" s="1"/>
  <c r="D169" i="1"/>
  <c r="F168" i="1"/>
  <c r="K167" i="1"/>
  <c r="L167" i="1" s="1"/>
  <c r="I167" i="1"/>
  <c r="J167" i="1" s="1"/>
  <c r="M167" i="1"/>
  <c r="N167" i="1" s="1"/>
  <c r="G90" i="1"/>
  <c r="Q90" i="1" s="1"/>
  <c r="P167" i="1" l="1"/>
  <c r="I168" i="1"/>
  <c r="J168" i="1" s="1"/>
  <c r="K168" i="1"/>
  <c r="L168" i="1" s="1"/>
  <c r="M168" i="1"/>
  <c r="N168" i="1" s="1"/>
  <c r="H90" i="1"/>
  <c r="R90" i="1" s="1"/>
  <c r="D170" i="1"/>
  <c r="F169" i="1"/>
  <c r="O168" i="1" l="1"/>
  <c r="P168" i="1" s="1"/>
  <c r="O169" i="1" s="1"/>
  <c r="F170" i="1"/>
  <c r="D171" i="1"/>
  <c r="G91" i="1"/>
  <c r="Q91" i="1" s="1"/>
  <c r="M169" i="1"/>
  <c r="N169" i="1" s="1"/>
  <c r="I169" i="1"/>
  <c r="J169" i="1" s="1"/>
  <c r="K169" i="1"/>
  <c r="L169" i="1" s="1"/>
  <c r="P169" i="1" l="1"/>
  <c r="O170" i="1" s="1"/>
  <c r="H91" i="1"/>
  <c r="R91" i="1" s="1"/>
  <c r="D172" i="1"/>
  <c r="F171" i="1"/>
  <c r="I170" i="1"/>
  <c r="J170" i="1" s="1"/>
  <c r="K170" i="1"/>
  <c r="L170" i="1" s="1"/>
  <c r="M170" i="1"/>
  <c r="N170" i="1" s="1"/>
  <c r="P170" i="1" l="1"/>
  <c r="F172" i="1"/>
  <c r="D173" i="1"/>
  <c r="K171" i="1"/>
  <c r="L171" i="1" s="1"/>
  <c r="M171" i="1"/>
  <c r="N171" i="1" s="1"/>
  <c r="I171" i="1"/>
  <c r="J171" i="1" s="1"/>
  <c r="G92" i="1"/>
  <c r="Q92" i="1" s="1"/>
  <c r="O171" i="1" l="1"/>
  <c r="P171" i="1" s="1"/>
  <c r="O172" i="1" s="1"/>
  <c r="F173" i="1"/>
  <c r="D174" i="1"/>
  <c r="H92" i="1"/>
  <c r="R92" i="1" s="1"/>
  <c r="K172" i="1"/>
  <c r="L172" i="1" s="1"/>
  <c r="I172" i="1"/>
  <c r="J172" i="1" s="1"/>
  <c r="M172" i="1"/>
  <c r="N172" i="1" s="1"/>
  <c r="P172" i="1" l="1"/>
  <c r="O173" i="1" s="1"/>
  <c r="G93" i="1"/>
  <c r="Q93" i="1" s="1"/>
  <c r="F174" i="1"/>
  <c r="D175" i="1"/>
  <c r="M173" i="1"/>
  <c r="N173" i="1" s="1"/>
  <c r="I173" i="1"/>
  <c r="J173" i="1" s="1"/>
  <c r="K173" i="1"/>
  <c r="L173" i="1" s="1"/>
  <c r="P173" i="1" l="1"/>
  <c r="O174" i="1" s="1"/>
  <c r="D176" i="1"/>
  <c r="F175" i="1"/>
  <c r="M174" i="1"/>
  <c r="N174" i="1" s="1"/>
  <c r="I174" i="1"/>
  <c r="J174" i="1" s="1"/>
  <c r="K174" i="1"/>
  <c r="L174" i="1" s="1"/>
  <c r="H93" i="1"/>
  <c r="R93" i="1" s="1"/>
  <c r="P174" i="1" l="1"/>
  <c r="O175" i="1" s="1"/>
  <c r="K175" i="1"/>
  <c r="L175" i="1" s="1"/>
  <c r="I175" i="1"/>
  <c r="J175" i="1" s="1"/>
  <c r="M175" i="1"/>
  <c r="N175" i="1" s="1"/>
  <c r="G94" i="1"/>
  <c r="Q94" i="1" s="1"/>
  <c r="F176" i="1"/>
  <c r="D177" i="1"/>
  <c r="P175" i="1" l="1"/>
  <c r="O176" i="1" s="1"/>
  <c r="K176" i="1"/>
  <c r="L176" i="1" s="1"/>
  <c r="M176" i="1"/>
  <c r="N176" i="1" s="1"/>
  <c r="I176" i="1"/>
  <c r="J176" i="1" s="1"/>
  <c r="H94" i="1"/>
  <c r="R94" i="1" s="1"/>
  <c r="F177" i="1"/>
  <c r="D178" i="1"/>
  <c r="P176" i="1" l="1"/>
  <c r="M177" i="1"/>
  <c r="N177" i="1" s="1"/>
  <c r="I177" i="1"/>
  <c r="J177" i="1" s="1"/>
  <c r="K177" i="1"/>
  <c r="L177" i="1" s="1"/>
  <c r="O177" i="1"/>
  <c r="G95" i="1"/>
  <c r="Q95" i="1" s="1"/>
  <c r="F178" i="1"/>
  <c r="D179" i="1"/>
  <c r="P177" i="1" l="1"/>
  <c r="O178" i="1" s="1"/>
  <c r="K178" i="1"/>
  <c r="L178" i="1" s="1"/>
  <c r="M178" i="1"/>
  <c r="N178" i="1" s="1"/>
  <c r="I178" i="1"/>
  <c r="J178" i="1" s="1"/>
  <c r="H95" i="1"/>
  <c r="R95" i="1" s="1"/>
  <c r="D180" i="1"/>
  <c r="F179" i="1"/>
  <c r="P178" i="1" l="1"/>
  <c r="O179" i="1" s="1"/>
  <c r="D181" i="1"/>
  <c r="F180" i="1"/>
  <c r="G96" i="1"/>
  <c r="Q96" i="1" s="1"/>
  <c r="K179" i="1"/>
  <c r="L179" i="1" s="1"/>
  <c r="M179" i="1"/>
  <c r="N179" i="1" s="1"/>
  <c r="I179" i="1"/>
  <c r="J179" i="1" s="1"/>
  <c r="P179" i="1" l="1"/>
  <c r="O180" i="1" s="1"/>
  <c r="H96" i="1"/>
  <c r="R96" i="1" s="1"/>
  <c r="I180" i="1"/>
  <c r="J180" i="1" s="1"/>
  <c r="M180" i="1"/>
  <c r="N180" i="1" s="1"/>
  <c r="K180" i="1"/>
  <c r="L180" i="1" s="1"/>
  <c r="D182" i="1"/>
  <c r="F181" i="1"/>
  <c r="P180" i="1" l="1"/>
  <c r="O181" i="1" s="1"/>
  <c r="F182" i="1"/>
  <c r="D183" i="1"/>
  <c r="M181" i="1"/>
  <c r="N181" i="1" s="1"/>
  <c r="I181" i="1"/>
  <c r="J181" i="1" s="1"/>
  <c r="K181" i="1"/>
  <c r="L181" i="1" s="1"/>
  <c r="G97" i="1"/>
  <c r="Q97" i="1" s="1"/>
  <c r="P181" i="1" l="1"/>
  <c r="O182" i="1" s="1"/>
  <c r="F183" i="1"/>
  <c r="D184" i="1"/>
  <c r="H97" i="1"/>
  <c r="R97" i="1" s="1"/>
  <c r="K182" i="1"/>
  <c r="L182" i="1" s="1"/>
  <c r="I182" i="1"/>
  <c r="J182" i="1" s="1"/>
  <c r="M182" i="1"/>
  <c r="N182" i="1" s="1"/>
  <c r="P182" i="1" l="1"/>
  <c r="G98" i="1"/>
  <c r="Q98" i="1" s="1"/>
  <c r="F184" i="1"/>
  <c r="D185" i="1"/>
  <c r="O183" i="1"/>
  <c r="K183" i="1"/>
  <c r="L183" i="1" s="1"/>
  <c r="I183" i="1"/>
  <c r="J183" i="1" s="1"/>
  <c r="M183" i="1"/>
  <c r="N183" i="1" s="1"/>
  <c r="P183" i="1" l="1"/>
  <c r="O184" i="1" s="1"/>
  <c r="D186" i="1"/>
  <c r="F185" i="1"/>
  <c r="K184" i="1"/>
  <c r="L184" i="1" s="1"/>
  <c r="I184" i="1"/>
  <c r="J184" i="1" s="1"/>
  <c r="M184" i="1"/>
  <c r="N184" i="1" s="1"/>
  <c r="H98" i="1"/>
  <c r="R98" i="1" s="1"/>
  <c r="P184" i="1" l="1"/>
  <c r="O185" i="1" s="1"/>
  <c r="G99" i="1"/>
  <c r="Q99" i="1" s="1"/>
  <c r="K185" i="1"/>
  <c r="L185" i="1" s="1"/>
  <c r="I185" i="1"/>
  <c r="J185" i="1" s="1"/>
  <c r="M185" i="1"/>
  <c r="N185" i="1" s="1"/>
  <c r="F186" i="1"/>
  <c r="D187" i="1"/>
  <c r="P185" i="1" l="1"/>
  <c r="O186" i="1" s="1"/>
  <c r="M186" i="1"/>
  <c r="N186" i="1" s="1"/>
  <c r="I186" i="1"/>
  <c r="J186" i="1" s="1"/>
  <c r="K186" i="1"/>
  <c r="L186" i="1" s="1"/>
  <c r="H99" i="1"/>
  <c r="R99" i="1" s="1"/>
  <c r="D188" i="1"/>
  <c r="F187" i="1"/>
  <c r="P186" i="1" l="1"/>
  <c r="F188" i="1"/>
  <c r="D189" i="1"/>
  <c r="G100" i="1"/>
  <c r="Q100" i="1" s="1"/>
  <c r="M187" i="1"/>
  <c r="N187" i="1" s="1"/>
  <c r="I187" i="1"/>
  <c r="J187" i="1" s="1"/>
  <c r="O187" i="1"/>
  <c r="K187" i="1"/>
  <c r="L187" i="1" s="1"/>
  <c r="P187" i="1" l="1"/>
  <c r="H100" i="1"/>
  <c r="R100" i="1" s="1"/>
  <c r="D190" i="1"/>
  <c r="F189" i="1"/>
  <c r="O188" i="1"/>
  <c r="I188" i="1"/>
  <c r="J188" i="1" s="1"/>
  <c r="M188" i="1"/>
  <c r="N188" i="1" s="1"/>
  <c r="K188" i="1"/>
  <c r="L188" i="1" s="1"/>
  <c r="P188" i="1" l="1"/>
  <c r="O189" i="1" s="1"/>
  <c r="K189" i="1"/>
  <c r="L189" i="1" s="1"/>
  <c r="M189" i="1"/>
  <c r="N189" i="1" s="1"/>
  <c r="I189" i="1"/>
  <c r="J189" i="1" s="1"/>
  <c r="F190" i="1"/>
  <c r="D191" i="1"/>
  <c r="G101" i="1"/>
  <c r="Q101" i="1" s="1"/>
  <c r="P189" i="1" l="1"/>
  <c r="O190" i="1" s="1"/>
  <c r="D192" i="1"/>
  <c r="F191" i="1"/>
  <c r="K190" i="1"/>
  <c r="L190" i="1" s="1"/>
  <c r="M190" i="1"/>
  <c r="N190" i="1" s="1"/>
  <c r="I190" i="1"/>
  <c r="J190" i="1" s="1"/>
  <c r="H101" i="1"/>
  <c r="R101" i="1" s="1"/>
  <c r="P190" i="1" l="1"/>
  <c r="O191" i="1" s="1"/>
  <c r="G102" i="1"/>
  <c r="Q102" i="1" s="1"/>
  <c r="M191" i="1"/>
  <c r="N191" i="1" s="1"/>
  <c r="I191" i="1"/>
  <c r="J191" i="1" s="1"/>
  <c r="K191" i="1"/>
  <c r="L191" i="1" s="1"/>
  <c r="F192" i="1"/>
  <c r="D193" i="1"/>
  <c r="P191" i="1" l="1"/>
  <c r="M192" i="1"/>
  <c r="N192" i="1" s="1"/>
  <c r="K192" i="1"/>
  <c r="L192" i="1" s="1"/>
  <c r="I192" i="1"/>
  <c r="J192" i="1" s="1"/>
  <c r="O192" i="1"/>
  <c r="H102" i="1"/>
  <c r="R102" i="1" s="1"/>
  <c r="D194" i="1"/>
  <c r="F193" i="1"/>
  <c r="P192" i="1" l="1"/>
  <c r="D195" i="1"/>
  <c r="F194" i="1"/>
  <c r="G103" i="1"/>
  <c r="Q103" i="1" s="1"/>
  <c r="O193" i="1"/>
  <c r="K193" i="1"/>
  <c r="L193" i="1" s="1"/>
  <c r="I193" i="1"/>
  <c r="J193" i="1" s="1"/>
  <c r="M193" i="1"/>
  <c r="N193" i="1" s="1"/>
  <c r="P193" i="1" l="1"/>
  <c r="O194" i="1" s="1"/>
  <c r="H103" i="1"/>
  <c r="R103" i="1" s="1"/>
  <c r="I194" i="1"/>
  <c r="J194" i="1" s="1"/>
  <c r="K194" i="1"/>
  <c r="L194" i="1" s="1"/>
  <c r="M194" i="1"/>
  <c r="N194" i="1" s="1"/>
  <c r="F195" i="1"/>
  <c r="D196" i="1"/>
  <c r="P194" i="1" l="1"/>
  <c r="M195" i="1"/>
  <c r="N195" i="1" s="1"/>
  <c r="I195" i="1"/>
  <c r="J195" i="1" s="1"/>
  <c r="K195" i="1"/>
  <c r="L195" i="1" s="1"/>
  <c r="G104" i="1"/>
  <c r="Q104" i="1" s="1"/>
  <c r="F196" i="1"/>
  <c r="D197" i="1"/>
  <c r="O195" i="1" l="1"/>
  <c r="P195" i="1" s="1"/>
  <c r="O196" i="1" s="1"/>
  <c r="M196" i="1"/>
  <c r="N196" i="1" s="1"/>
  <c r="I196" i="1"/>
  <c r="J196" i="1" s="1"/>
  <c r="K196" i="1"/>
  <c r="L196" i="1" s="1"/>
  <c r="H104" i="1"/>
  <c r="R104" i="1" s="1"/>
  <c r="D198" i="1"/>
  <c r="F197" i="1"/>
  <c r="P196" i="1" l="1"/>
  <c r="D199" i="1"/>
  <c r="F198" i="1"/>
  <c r="G105" i="1"/>
  <c r="Q105" i="1" s="1"/>
  <c r="O197" i="1"/>
  <c r="K197" i="1"/>
  <c r="M197" i="1"/>
  <c r="I197" i="1"/>
  <c r="M198" i="1" l="1"/>
  <c r="N198" i="1" s="1"/>
  <c r="N197" i="1"/>
  <c r="H105" i="1"/>
  <c r="R105" i="1" s="1"/>
  <c r="K198" i="1"/>
  <c r="L198" i="1" s="1"/>
  <c r="L197" i="1"/>
  <c r="I198" i="1"/>
  <c r="J198" i="1" s="1"/>
  <c r="J197" i="1"/>
  <c r="P197" i="1"/>
  <c r="O198" i="1"/>
  <c r="D200" i="1"/>
  <c r="F199" i="1"/>
  <c r="P198" i="1" l="1"/>
  <c r="O199" i="1" s="1"/>
  <c r="M199" i="1"/>
  <c r="N199" i="1" s="1"/>
  <c r="I199" i="1"/>
  <c r="J199" i="1" s="1"/>
  <c r="K199" i="1"/>
  <c r="L199" i="1" s="1"/>
  <c r="F200" i="1"/>
  <c r="D201" i="1"/>
  <c r="G106" i="1"/>
  <c r="Q106" i="1" s="1"/>
  <c r="P199" i="1" l="1"/>
  <c r="O200" i="1" s="1"/>
  <c r="D202" i="1"/>
  <c r="F201" i="1"/>
  <c r="K200" i="1"/>
  <c r="L200" i="1" s="1"/>
  <c r="I200" i="1"/>
  <c r="J200" i="1" s="1"/>
  <c r="M200" i="1"/>
  <c r="N200" i="1" s="1"/>
  <c r="H106" i="1"/>
  <c r="R106" i="1" s="1"/>
  <c r="G107" i="1"/>
  <c r="Q107" i="1" s="1"/>
  <c r="P200" i="1" l="1"/>
  <c r="O201" i="1" s="1"/>
  <c r="K201" i="1"/>
  <c r="L201" i="1" s="1"/>
  <c r="I201" i="1"/>
  <c r="J201" i="1" s="1"/>
  <c r="M201" i="1"/>
  <c r="N201" i="1" s="1"/>
  <c r="H107" i="1"/>
  <c r="R107" i="1" s="1"/>
  <c r="D203" i="1"/>
  <c r="F202" i="1"/>
  <c r="P201" i="1" l="1"/>
  <c r="O202" i="1" s="1"/>
  <c r="D204" i="1"/>
  <c r="F203" i="1"/>
  <c r="G108" i="1"/>
  <c r="Q108" i="1" s="1"/>
  <c r="M202" i="1"/>
  <c r="N202" i="1" s="1"/>
  <c r="I202" i="1"/>
  <c r="J202" i="1" s="1"/>
  <c r="K202" i="1"/>
  <c r="L202" i="1" s="1"/>
  <c r="P202" i="1" l="1"/>
  <c r="H108" i="1"/>
  <c r="R108" i="1" s="1"/>
  <c r="M203" i="1"/>
  <c r="N203" i="1" s="1"/>
  <c r="I203" i="1"/>
  <c r="J203" i="1" s="1"/>
  <c r="O203" i="1"/>
  <c r="K203" i="1"/>
  <c r="L203" i="1" s="1"/>
  <c r="F204" i="1"/>
  <c r="D205" i="1"/>
  <c r="P203" i="1" l="1"/>
  <c r="D206" i="1"/>
  <c r="F205" i="1"/>
  <c r="I204" i="1"/>
  <c r="J204" i="1" s="1"/>
  <c r="M204" i="1"/>
  <c r="N204" i="1" s="1"/>
  <c r="K204" i="1"/>
  <c r="L204" i="1" s="1"/>
  <c r="G109" i="1"/>
  <c r="Q109" i="1" s="1"/>
  <c r="O204" i="1" l="1"/>
  <c r="P204" i="1" s="1"/>
  <c r="O205" i="1" s="1"/>
  <c r="K205" i="1"/>
  <c r="L205" i="1" s="1"/>
  <c r="M205" i="1"/>
  <c r="N205" i="1" s="1"/>
  <c r="I205" i="1"/>
  <c r="J205" i="1" s="1"/>
  <c r="H109" i="1"/>
  <c r="R109" i="1" s="1"/>
  <c r="F206" i="1"/>
  <c r="D207" i="1"/>
  <c r="P205" i="1" l="1"/>
  <c r="G110" i="1"/>
  <c r="Q110" i="1" s="1"/>
  <c r="K206" i="1"/>
  <c r="L206" i="1" s="1"/>
  <c r="M206" i="1"/>
  <c r="N206" i="1" s="1"/>
  <c r="O206" i="1"/>
  <c r="I206" i="1"/>
  <c r="J206" i="1" s="1"/>
  <c r="F207" i="1"/>
  <c r="D208" i="1"/>
  <c r="P206" i="1" l="1"/>
  <c r="O207" i="1" s="1"/>
  <c r="F208" i="1"/>
  <c r="D209" i="1"/>
  <c r="M207" i="1"/>
  <c r="N207" i="1" s="1"/>
  <c r="I207" i="1"/>
  <c r="J207" i="1" s="1"/>
  <c r="K207" i="1"/>
  <c r="L207" i="1" s="1"/>
  <c r="H110" i="1"/>
  <c r="R110" i="1" s="1"/>
  <c r="P207" i="1" l="1"/>
  <c r="O208" i="1" s="1"/>
  <c r="G111" i="1"/>
  <c r="Q111" i="1" s="1"/>
  <c r="D210" i="1"/>
  <c r="F209" i="1"/>
  <c r="M208" i="1"/>
  <c r="N208" i="1" s="1"/>
  <c r="K208" i="1"/>
  <c r="L208" i="1" s="1"/>
  <c r="I208" i="1"/>
  <c r="J208" i="1" s="1"/>
  <c r="P208" i="1" l="1"/>
  <c r="D211" i="1"/>
  <c r="F210" i="1"/>
  <c r="K209" i="1"/>
  <c r="L209" i="1" s="1"/>
  <c r="I209" i="1"/>
  <c r="J209" i="1" s="1"/>
  <c r="M209" i="1"/>
  <c r="N209" i="1" s="1"/>
  <c r="H111" i="1"/>
  <c r="R111" i="1" s="1"/>
  <c r="O209" i="1" l="1"/>
  <c r="P209" i="1" s="1"/>
  <c r="O210" i="1" s="1"/>
  <c r="K210" i="1"/>
  <c r="L210" i="1" s="1"/>
  <c r="I210" i="1"/>
  <c r="J210" i="1" s="1"/>
  <c r="M210" i="1"/>
  <c r="N210" i="1" s="1"/>
  <c r="G112" i="1"/>
  <c r="Q112" i="1" s="1"/>
  <c r="F211" i="1"/>
  <c r="D212" i="1"/>
  <c r="P210" i="1" l="1"/>
  <c r="M211" i="1"/>
  <c r="N211" i="1" s="1"/>
  <c r="I211" i="1"/>
  <c r="J211" i="1" s="1"/>
  <c r="K211" i="1"/>
  <c r="L211" i="1" s="1"/>
  <c r="O211" i="1"/>
  <c r="H112" i="1"/>
  <c r="R112" i="1" s="1"/>
  <c r="F212" i="1"/>
  <c r="D213" i="1"/>
  <c r="P211" i="1" l="1"/>
  <c r="O212" i="1" s="1"/>
  <c r="I212" i="1"/>
  <c r="J212" i="1" s="1"/>
  <c r="K212" i="1"/>
  <c r="L212" i="1" s="1"/>
  <c r="M212" i="1"/>
  <c r="N212" i="1" s="1"/>
  <c r="G113" i="1"/>
  <c r="Q113" i="1" s="1"/>
  <c r="D214" i="1"/>
  <c r="F213" i="1"/>
  <c r="P212" i="1" l="1"/>
  <c r="D215" i="1"/>
  <c r="F214" i="1"/>
  <c r="H113" i="1"/>
  <c r="R113" i="1" s="1"/>
  <c r="K213" i="1"/>
  <c r="L213" i="1" s="1"/>
  <c r="M213" i="1"/>
  <c r="N213" i="1" s="1"/>
  <c r="I213" i="1"/>
  <c r="J213" i="1" s="1"/>
  <c r="O213" i="1" l="1"/>
  <c r="P213" i="1" s="1"/>
  <c r="I214" i="1"/>
  <c r="J214" i="1" s="1"/>
  <c r="M214" i="1"/>
  <c r="N214" i="1" s="1"/>
  <c r="K214" i="1"/>
  <c r="L214" i="1" s="1"/>
  <c r="G114" i="1"/>
  <c r="Q114" i="1" s="1"/>
  <c r="D216" i="1"/>
  <c r="F215" i="1"/>
  <c r="O214" i="1" l="1"/>
  <c r="P214" i="1" s="1"/>
  <c r="F216" i="1"/>
  <c r="D217" i="1"/>
  <c r="H114" i="1"/>
  <c r="R114" i="1" s="1"/>
  <c r="M215" i="1"/>
  <c r="N215" i="1" s="1"/>
  <c r="I215" i="1"/>
  <c r="J215" i="1" s="1"/>
  <c r="K215" i="1"/>
  <c r="L215" i="1" s="1"/>
  <c r="O215" i="1" l="1"/>
  <c r="P215" i="1" s="1"/>
  <c r="G115" i="1"/>
  <c r="Q115" i="1" s="1"/>
  <c r="D218" i="1"/>
  <c r="F217" i="1"/>
  <c r="K216" i="1"/>
  <c r="L216" i="1" s="1"/>
  <c r="M216" i="1"/>
  <c r="N216" i="1" s="1"/>
  <c r="I216" i="1"/>
  <c r="J216" i="1" s="1"/>
  <c r="O216" i="1" l="1"/>
  <c r="P216" i="1" s="1"/>
  <c r="O217" i="1" s="1"/>
  <c r="K217" i="1"/>
  <c r="L217" i="1" s="1"/>
  <c r="M217" i="1"/>
  <c r="N217" i="1" s="1"/>
  <c r="I217" i="1"/>
  <c r="J217" i="1" s="1"/>
  <c r="D219" i="1"/>
  <c r="F218" i="1"/>
  <c r="H115" i="1"/>
  <c r="R115" i="1" s="1"/>
  <c r="P217" i="1" l="1"/>
  <c r="O218" i="1" s="1"/>
  <c r="D220" i="1"/>
  <c r="F219" i="1"/>
  <c r="M218" i="1"/>
  <c r="N218" i="1" s="1"/>
  <c r="K218" i="1"/>
  <c r="L218" i="1" s="1"/>
  <c r="I218" i="1"/>
  <c r="J218" i="1" s="1"/>
  <c r="G116" i="1"/>
  <c r="Q116" i="1" s="1"/>
  <c r="P218" i="1" l="1"/>
  <c r="M219" i="1"/>
  <c r="N219" i="1" s="1"/>
  <c r="I219" i="1"/>
  <c r="J219" i="1" s="1"/>
  <c r="K219" i="1"/>
  <c r="L219" i="1" s="1"/>
  <c r="H116" i="1"/>
  <c r="R116" i="1" s="1"/>
  <c r="F220" i="1"/>
  <c r="D221" i="1"/>
  <c r="O219" i="1" l="1"/>
  <c r="P219" i="1" s="1"/>
  <c r="O220" i="1" s="1"/>
  <c r="I220" i="1"/>
  <c r="J220" i="1" s="1"/>
  <c r="K220" i="1"/>
  <c r="L220" i="1" s="1"/>
  <c r="M220" i="1"/>
  <c r="N220" i="1" s="1"/>
  <c r="G117" i="1"/>
  <c r="Q117" i="1" s="1"/>
  <c r="D222" i="1"/>
  <c r="F221" i="1"/>
  <c r="P220" i="1" l="1"/>
  <c r="H117" i="1"/>
  <c r="R117" i="1" s="1"/>
  <c r="F222" i="1"/>
  <c r="D223" i="1"/>
  <c r="O221" i="1"/>
  <c r="K221" i="1"/>
  <c r="L221" i="1" s="1"/>
  <c r="I221" i="1"/>
  <c r="J221" i="1" s="1"/>
  <c r="M221" i="1"/>
  <c r="N221" i="1" s="1"/>
  <c r="P221" i="1" l="1"/>
  <c r="O222" i="1" s="1"/>
  <c r="G118" i="1"/>
  <c r="Q118" i="1" s="1"/>
  <c r="F223" i="1"/>
  <c r="D224" i="1"/>
  <c r="K222" i="1"/>
  <c r="L222" i="1" s="1"/>
  <c r="I222" i="1"/>
  <c r="J222" i="1" s="1"/>
  <c r="M222" i="1"/>
  <c r="N222" i="1" s="1"/>
  <c r="P222" i="1" l="1"/>
  <c r="M223" i="1"/>
  <c r="N223" i="1" s="1"/>
  <c r="I223" i="1"/>
  <c r="J223" i="1" s="1"/>
  <c r="K223" i="1"/>
  <c r="L223" i="1" s="1"/>
  <c r="H118" i="1"/>
  <c r="R118" i="1" s="1"/>
  <c r="F224" i="1"/>
  <c r="D225" i="1"/>
  <c r="O223" i="1" l="1"/>
  <c r="P223" i="1"/>
  <c r="G119" i="1"/>
  <c r="Q119" i="1" s="1"/>
  <c r="M224" i="1"/>
  <c r="N224" i="1" s="1"/>
  <c r="K224" i="1"/>
  <c r="L224" i="1" s="1"/>
  <c r="I224" i="1"/>
  <c r="J224" i="1" s="1"/>
  <c r="D226" i="1"/>
  <c r="F225" i="1"/>
  <c r="O224" i="1" l="1"/>
  <c r="P224" i="1" s="1"/>
  <c r="D227" i="1"/>
  <c r="F226" i="1"/>
  <c r="H119" i="1"/>
  <c r="R119" i="1" s="1"/>
  <c r="K225" i="1"/>
  <c r="L225" i="1" s="1"/>
  <c r="I225" i="1"/>
  <c r="J225" i="1" s="1"/>
  <c r="M225" i="1"/>
  <c r="N225" i="1" s="1"/>
  <c r="O225" i="1" l="1"/>
  <c r="P225" i="1"/>
  <c r="O226" i="1" s="1"/>
  <c r="M226" i="1"/>
  <c r="N226" i="1" s="1"/>
  <c r="K226" i="1"/>
  <c r="L226" i="1" s="1"/>
  <c r="I226" i="1"/>
  <c r="J226" i="1" s="1"/>
  <c r="G120" i="1"/>
  <c r="Q120" i="1" s="1"/>
  <c r="F227" i="1"/>
  <c r="D228" i="1"/>
  <c r="P226" i="1" l="1"/>
  <c r="M227" i="1"/>
  <c r="N227" i="1" s="1"/>
  <c r="I227" i="1"/>
  <c r="J227" i="1" s="1"/>
  <c r="K227" i="1"/>
  <c r="L227" i="1" s="1"/>
  <c r="O227" i="1"/>
  <c r="H120" i="1"/>
  <c r="R120" i="1" s="1"/>
  <c r="F228" i="1"/>
  <c r="D229" i="1"/>
  <c r="P227" i="1" l="1"/>
  <c r="K228" i="1"/>
  <c r="L228" i="1" s="1"/>
  <c r="I228" i="1"/>
  <c r="J228" i="1" s="1"/>
  <c r="M228" i="1"/>
  <c r="N228" i="1" s="1"/>
  <c r="G121" i="1"/>
  <c r="Q121" i="1" s="1"/>
  <c r="D230" i="1"/>
  <c r="F229" i="1"/>
  <c r="O228" i="1" l="1"/>
  <c r="P228" i="1"/>
  <c r="O229" i="1" s="1"/>
  <c r="D231" i="1"/>
  <c r="F230" i="1"/>
  <c r="H121" i="1"/>
  <c r="R121" i="1" s="1"/>
  <c r="K229" i="1"/>
  <c r="L229" i="1" s="1"/>
  <c r="M229" i="1"/>
  <c r="N229" i="1" s="1"/>
  <c r="I229" i="1"/>
  <c r="J229" i="1" s="1"/>
  <c r="P229" i="1" l="1"/>
  <c r="O230" i="1" s="1"/>
  <c r="I230" i="1"/>
  <c r="J230" i="1" s="1"/>
  <c r="M230" i="1"/>
  <c r="N230" i="1" s="1"/>
  <c r="K230" i="1"/>
  <c r="L230" i="1" s="1"/>
  <c r="G122" i="1"/>
  <c r="Q122" i="1" s="1"/>
  <c r="D232" i="1"/>
  <c r="F231" i="1"/>
  <c r="P230" i="1" l="1"/>
  <c r="O231" i="1" s="1"/>
  <c r="F232" i="1"/>
  <c r="D233" i="1"/>
  <c r="H122" i="1"/>
  <c r="R122" i="1" s="1"/>
  <c r="M231" i="1"/>
  <c r="N231" i="1" s="1"/>
  <c r="I231" i="1"/>
  <c r="J231" i="1" s="1"/>
  <c r="K231" i="1"/>
  <c r="L231" i="1" s="1"/>
  <c r="P231" i="1" l="1"/>
  <c r="O232" i="1" s="1"/>
  <c r="K232" i="1"/>
  <c r="L232" i="1" s="1"/>
  <c r="M232" i="1"/>
  <c r="N232" i="1" s="1"/>
  <c r="I232" i="1"/>
  <c r="J232" i="1" s="1"/>
  <c r="G123" i="1"/>
  <c r="Q123" i="1" s="1"/>
  <c r="D234" i="1"/>
  <c r="F233" i="1"/>
  <c r="P232" i="1" l="1"/>
  <c r="D235" i="1"/>
  <c r="F234" i="1"/>
  <c r="H123" i="1"/>
  <c r="R123" i="1" s="1"/>
  <c r="G124" i="1"/>
  <c r="Q124" i="1" s="1"/>
  <c r="O233" i="1"/>
  <c r="K233" i="1"/>
  <c r="L233" i="1" s="1"/>
  <c r="M233" i="1"/>
  <c r="N233" i="1" s="1"/>
  <c r="I233" i="1"/>
  <c r="J233" i="1" s="1"/>
  <c r="P233" i="1" l="1"/>
  <c r="O234" i="1" s="1"/>
  <c r="M234" i="1"/>
  <c r="N234" i="1" s="1"/>
  <c r="I234" i="1"/>
  <c r="J234" i="1" s="1"/>
  <c r="K234" i="1"/>
  <c r="L234" i="1" s="1"/>
  <c r="H124" i="1"/>
  <c r="R124" i="1" s="1"/>
  <c r="F235" i="1"/>
  <c r="D236" i="1"/>
  <c r="P234" i="1" l="1"/>
  <c r="O235" i="1" s="1"/>
  <c r="I235" i="1"/>
  <c r="J235" i="1" s="1"/>
  <c r="M235" i="1"/>
  <c r="N235" i="1" s="1"/>
  <c r="K235" i="1"/>
  <c r="L235" i="1" s="1"/>
  <c r="G125" i="1"/>
  <c r="Q125" i="1" s="1"/>
  <c r="D237" i="1"/>
  <c r="F236" i="1"/>
  <c r="P235" i="1" l="1"/>
  <c r="O236" i="1"/>
  <c r="K236" i="1"/>
  <c r="L236" i="1" s="1"/>
  <c r="M236" i="1"/>
  <c r="N236" i="1" s="1"/>
  <c r="I236" i="1"/>
  <c r="J236" i="1" s="1"/>
  <c r="F237" i="1"/>
  <c r="D238" i="1"/>
  <c r="H125" i="1"/>
  <c r="R125" i="1" s="1"/>
  <c r="P236" i="1" l="1"/>
  <c r="O237" i="1" s="1"/>
  <c r="G126" i="1"/>
  <c r="Q126" i="1" s="1"/>
  <c r="D239" i="1"/>
  <c r="F238" i="1"/>
  <c r="K237" i="1"/>
  <c r="L237" i="1" s="1"/>
  <c r="M237" i="1"/>
  <c r="N237" i="1" s="1"/>
  <c r="I237" i="1"/>
  <c r="J237" i="1" s="1"/>
  <c r="P237" i="1" l="1"/>
  <c r="O238" i="1" s="1"/>
  <c r="F239" i="1"/>
  <c r="D240" i="1"/>
  <c r="H126" i="1"/>
  <c r="R126" i="1" s="1"/>
  <c r="M238" i="1"/>
  <c r="N238" i="1" s="1"/>
  <c r="I238" i="1"/>
  <c r="J238" i="1" s="1"/>
  <c r="K238" i="1"/>
  <c r="L238" i="1" s="1"/>
  <c r="P238" i="1" l="1"/>
  <c r="O239" i="1" s="1"/>
  <c r="G127" i="1"/>
  <c r="Q127" i="1" s="1"/>
  <c r="D241" i="1"/>
  <c r="F240" i="1"/>
  <c r="M239" i="1"/>
  <c r="N239" i="1" s="1"/>
  <c r="I239" i="1"/>
  <c r="J239" i="1" s="1"/>
  <c r="K239" i="1"/>
  <c r="L239" i="1" s="1"/>
  <c r="P239" i="1" l="1"/>
  <c r="F241" i="1"/>
  <c r="D242" i="1"/>
  <c r="H127" i="1"/>
  <c r="R127" i="1" s="1"/>
  <c r="O240" i="1"/>
  <c r="K240" i="1"/>
  <c r="L240" i="1" s="1"/>
  <c r="M240" i="1"/>
  <c r="N240" i="1" s="1"/>
  <c r="I240" i="1"/>
  <c r="J240" i="1" s="1"/>
  <c r="P240" i="1" l="1"/>
  <c r="O241" i="1" s="1"/>
  <c r="G128" i="1"/>
  <c r="Q128" i="1" s="1"/>
  <c r="D243" i="1"/>
  <c r="F242" i="1"/>
  <c r="K241" i="1"/>
  <c r="L241" i="1" s="1"/>
  <c r="M241" i="1"/>
  <c r="N241" i="1" s="1"/>
  <c r="I241" i="1"/>
  <c r="J241" i="1" s="1"/>
  <c r="P241" i="1" l="1"/>
  <c r="O242" i="1" s="1"/>
  <c r="K242" i="1"/>
  <c r="L242" i="1" s="1"/>
  <c r="I242" i="1"/>
  <c r="J242" i="1" s="1"/>
  <c r="M242" i="1"/>
  <c r="N242" i="1" s="1"/>
  <c r="F243" i="1"/>
  <c r="D244" i="1"/>
  <c r="H128" i="1"/>
  <c r="R128" i="1" s="1"/>
  <c r="P242" i="1" l="1"/>
  <c r="O243" i="1" s="1"/>
  <c r="M243" i="1"/>
  <c r="N243" i="1" s="1"/>
  <c r="I243" i="1"/>
  <c r="J243" i="1" s="1"/>
  <c r="K243" i="1"/>
  <c r="L243" i="1" s="1"/>
  <c r="G129" i="1"/>
  <c r="Q129" i="1" s="1"/>
  <c r="D245" i="1"/>
  <c r="F244" i="1"/>
  <c r="P243" i="1" l="1"/>
  <c r="O244" i="1" s="1"/>
  <c r="F245" i="1"/>
  <c r="D246" i="1"/>
  <c r="H129" i="1"/>
  <c r="R129" i="1" s="1"/>
  <c r="M244" i="1"/>
  <c r="N244" i="1" s="1"/>
  <c r="I244" i="1"/>
  <c r="J244" i="1" s="1"/>
  <c r="K244" i="1"/>
  <c r="L244" i="1" s="1"/>
  <c r="P244" i="1" l="1"/>
  <c r="O245" i="1" s="1"/>
  <c r="G130" i="1"/>
  <c r="Q130" i="1" s="1"/>
  <c r="D247" i="1"/>
  <c r="F246" i="1"/>
  <c r="I245" i="1"/>
  <c r="J245" i="1" s="1"/>
  <c r="M245" i="1"/>
  <c r="N245" i="1" s="1"/>
  <c r="K245" i="1"/>
  <c r="L245" i="1" s="1"/>
  <c r="P245" i="1" l="1"/>
  <c r="O246" i="1" s="1"/>
  <c r="F247" i="1"/>
  <c r="D248" i="1"/>
  <c r="H130" i="1"/>
  <c r="R130" i="1" s="1"/>
  <c r="K246" i="1"/>
  <c r="L246" i="1" s="1"/>
  <c r="M246" i="1"/>
  <c r="N246" i="1" s="1"/>
  <c r="I246" i="1"/>
  <c r="J246" i="1" s="1"/>
  <c r="P246" i="1" l="1"/>
  <c r="O247" i="1" s="1"/>
  <c r="G131" i="1"/>
  <c r="Q131" i="1" s="1"/>
  <c r="F248" i="1"/>
  <c r="D249" i="1"/>
  <c r="K247" i="1"/>
  <c r="L247" i="1" s="1"/>
  <c r="M247" i="1"/>
  <c r="N247" i="1" s="1"/>
  <c r="I247" i="1"/>
  <c r="J247" i="1" s="1"/>
  <c r="P247" i="1" l="1"/>
  <c r="O248" i="1" s="1"/>
  <c r="F249" i="1"/>
  <c r="D250" i="1"/>
  <c r="M248" i="1"/>
  <c r="N248" i="1" s="1"/>
  <c r="I248" i="1"/>
  <c r="J248" i="1" s="1"/>
  <c r="K248" i="1"/>
  <c r="L248" i="1" s="1"/>
  <c r="H131" i="1"/>
  <c r="R131" i="1" s="1"/>
  <c r="P248" i="1" l="1"/>
  <c r="O249" i="1" s="1"/>
  <c r="D251" i="1"/>
  <c r="F250" i="1"/>
  <c r="G132" i="1"/>
  <c r="Q132" i="1" s="1"/>
  <c r="M249" i="1"/>
  <c r="N249" i="1" s="1"/>
  <c r="K249" i="1"/>
  <c r="L249" i="1" s="1"/>
  <c r="I249" i="1"/>
  <c r="J249" i="1" s="1"/>
  <c r="P249" i="1" l="1"/>
  <c r="H132" i="1"/>
  <c r="R132" i="1" s="1"/>
  <c r="D252" i="1"/>
  <c r="F251" i="1"/>
  <c r="O250" i="1"/>
  <c r="K250" i="1"/>
  <c r="L250" i="1" s="1"/>
  <c r="I250" i="1"/>
  <c r="J250" i="1" s="1"/>
  <c r="M250" i="1"/>
  <c r="N250" i="1" s="1"/>
  <c r="P250" i="1" l="1"/>
  <c r="O251" i="1" s="1"/>
  <c r="K251" i="1"/>
  <c r="L251" i="1" s="1"/>
  <c r="I251" i="1"/>
  <c r="J251" i="1" s="1"/>
  <c r="M251" i="1"/>
  <c r="N251" i="1" s="1"/>
  <c r="F252" i="1"/>
  <c r="D253" i="1"/>
  <c r="G133" i="1"/>
  <c r="Q133" i="1" s="1"/>
  <c r="P251" i="1" l="1"/>
  <c r="O252" i="1" s="1"/>
  <c r="F253" i="1"/>
  <c r="D254" i="1"/>
  <c r="M252" i="1"/>
  <c r="N252" i="1" s="1"/>
  <c r="I252" i="1"/>
  <c r="J252" i="1" s="1"/>
  <c r="K252" i="1"/>
  <c r="L252" i="1" s="1"/>
  <c r="H133" i="1"/>
  <c r="R133" i="1" s="1"/>
  <c r="P252" i="1" l="1"/>
  <c r="O253" i="1" s="1"/>
  <c r="G134" i="1"/>
  <c r="Q134" i="1" s="1"/>
  <c r="D255" i="1"/>
  <c r="F254" i="1"/>
  <c r="I253" i="1"/>
  <c r="J253" i="1" s="1"/>
  <c r="K253" i="1"/>
  <c r="L253" i="1" s="1"/>
  <c r="M253" i="1"/>
  <c r="N253" i="1" s="1"/>
  <c r="P253" i="1" l="1"/>
  <c r="D256" i="1"/>
  <c r="F255" i="1"/>
  <c r="K254" i="1"/>
  <c r="L254" i="1" s="1"/>
  <c r="M254" i="1"/>
  <c r="N254" i="1" s="1"/>
  <c r="I254" i="1"/>
  <c r="J254" i="1" s="1"/>
  <c r="H134" i="1"/>
  <c r="R134" i="1" s="1"/>
  <c r="O254" i="1" l="1"/>
  <c r="P254" i="1" s="1"/>
  <c r="I255" i="1"/>
  <c r="J255" i="1" s="1"/>
  <c r="M255" i="1"/>
  <c r="N255" i="1" s="1"/>
  <c r="K255" i="1"/>
  <c r="L255" i="1" s="1"/>
  <c r="G135" i="1"/>
  <c r="Q135" i="1" s="1"/>
  <c r="D257" i="1"/>
  <c r="F256" i="1"/>
  <c r="O255" i="1" l="1"/>
  <c r="P255" i="1" s="1"/>
  <c r="H135" i="1"/>
  <c r="R135" i="1" s="1"/>
  <c r="F257" i="1"/>
  <c r="D258" i="1"/>
  <c r="M256" i="1"/>
  <c r="N256" i="1" s="1"/>
  <c r="I256" i="1"/>
  <c r="J256" i="1" s="1"/>
  <c r="K256" i="1"/>
  <c r="L256" i="1" s="1"/>
  <c r="O256" i="1" l="1"/>
  <c r="P256" i="1" s="1"/>
  <c r="O257" i="1" s="1"/>
  <c r="D259" i="1"/>
  <c r="F258" i="1"/>
  <c r="K257" i="1"/>
  <c r="L257" i="1" s="1"/>
  <c r="M257" i="1"/>
  <c r="N257" i="1" s="1"/>
  <c r="I257" i="1"/>
  <c r="J257" i="1" s="1"/>
  <c r="G136" i="1"/>
  <c r="Q136" i="1" s="1"/>
  <c r="P257" i="1" l="1"/>
  <c r="O258" i="1" s="1"/>
  <c r="K258" i="1"/>
  <c r="L258" i="1" s="1"/>
  <c r="M258" i="1"/>
  <c r="N258" i="1" s="1"/>
  <c r="I258" i="1"/>
  <c r="J258" i="1" s="1"/>
  <c r="H136" i="1"/>
  <c r="R136" i="1" s="1"/>
  <c r="D260" i="1"/>
  <c r="F259" i="1"/>
  <c r="P258" i="1" l="1"/>
  <c r="M259" i="1"/>
  <c r="N259" i="1" s="1"/>
  <c r="K259" i="1"/>
  <c r="L259" i="1" s="1"/>
  <c r="I259" i="1"/>
  <c r="J259" i="1" s="1"/>
  <c r="D261" i="1"/>
  <c r="F260" i="1"/>
  <c r="G137" i="1"/>
  <c r="Q137" i="1" s="1"/>
  <c r="O259" i="1" l="1"/>
  <c r="P259" i="1" s="1"/>
  <c r="O260" i="1" s="1"/>
  <c r="H137" i="1"/>
  <c r="R137" i="1" s="1"/>
  <c r="M260" i="1"/>
  <c r="N260" i="1" s="1"/>
  <c r="I260" i="1"/>
  <c r="J260" i="1" s="1"/>
  <c r="K260" i="1"/>
  <c r="L260" i="1" s="1"/>
  <c r="F261" i="1"/>
  <c r="D262" i="1"/>
  <c r="P260" i="1" l="1"/>
  <c r="O261" i="1" s="1"/>
  <c r="D263" i="1"/>
  <c r="F262" i="1"/>
  <c r="I261" i="1"/>
  <c r="J261" i="1" s="1"/>
  <c r="K261" i="1"/>
  <c r="L261" i="1" s="1"/>
  <c r="M261" i="1"/>
  <c r="N261" i="1" s="1"/>
  <c r="G138" i="1"/>
  <c r="Q138" i="1" s="1"/>
  <c r="P261" i="1" l="1"/>
  <c r="O262" i="1" s="1"/>
  <c r="H138" i="1"/>
  <c r="R138" i="1" s="1"/>
  <c r="K262" i="1"/>
  <c r="L262" i="1" s="1"/>
  <c r="I262" i="1"/>
  <c r="J262" i="1" s="1"/>
  <c r="M262" i="1"/>
  <c r="N262" i="1" s="1"/>
  <c r="F263" i="1"/>
  <c r="D264" i="1"/>
  <c r="P262" i="1" l="1"/>
  <c r="F264" i="1"/>
  <c r="D265" i="1"/>
  <c r="K263" i="1"/>
  <c r="L263" i="1" s="1"/>
  <c r="O263" i="1"/>
  <c r="I263" i="1"/>
  <c r="J263" i="1" s="1"/>
  <c r="M263" i="1"/>
  <c r="N263" i="1" s="1"/>
  <c r="G139" i="1"/>
  <c r="Q139" i="1" s="1"/>
  <c r="P263" i="1" l="1"/>
  <c r="O264" i="1" s="1"/>
  <c r="H139" i="1"/>
  <c r="R139" i="1" s="1"/>
  <c r="F265" i="1"/>
  <c r="D266" i="1"/>
  <c r="M264" i="1"/>
  <c r="N264" i="1" s="1"/>
  <c r="I264" i="1"/>
  <c r="J264" i="1" s="1"/>
  <c r="K264" i="1"/>
  <c r="L264" i="1" s="1"/>
  <c r="P264" i="1" l="1"/>
  <c r="D267" i="1"/>
  <c r="F266" i="1"/>
  <c r="M265" i="1"/>
  <c r="N265" i="1" s="1"/>
  <c r="O265" i="1"/>
  <c r="I265" i="1"/>
  <c r="J265" i="1" s="1"/>
  <c r="K265" i="1"/>
  <c r="L265" i="1" s="1"/>
  <c r="G140" i="1"/>
  <c r="Q140" i="1" s="1"/>
  <c r="P265" i="1" l="1"/>
  <c r="O266" i="1" s="1"/>
  <c r="H140" i="1"/>
  <c r="R140" i="1" s="1"/>
  <c r="K266" i="1"/>
  <c r="L266" i="1" s="1"/>
  <c r="I266" i="1"/>
  <c r="J266" i="1" s="1"/>
  <c r="M266" i="1"/>
  <c r="N266" i="1" s="1"/>
  <c r="D268" i="1"/>
  <c r="F267" i="1"/>
  <c r="P266" i="1" l="1"/>
  <c r="O267" i="1" s="1"/>
  <c r="F268" i="1"/>
  <c r="D269" i="1"/>
  <c r="M267" i="1"/>
  <c r="N267" i="1" s="1"/>
  <c r="K267" i="1"/>
  <c r="L267" i="1" s="1"/>
  <c r="I267" i="1"/>
  <c r="J267" i="1" s="1"/>
  <c r="G141" i="1"/>
  <c r="Q141" i="1" s="1"/>
  <c r="P267" i="1" l="1"/>
  <c r="M268" i="1"/>
  <c r="N268" i="1" s="1"/>
  <c r="I268" i="1"/>
  <c r="J268" i="1" s="1"/>
  <c r="K268" i="1"/>
  <c r="L268" i="1" s="1"/>
  <c r="O268" i="1"/>
  <c r="H141" i="1"/>
  <c r="R141" i="1" s="1"/>
  <c r="F269" i="1"/>
  <c r="D270" i="1"/>
  <c r="P268" i="1" l="1"/>
  <c r="O269" i="1" s="1"/>
  <c r="K269" i="1"/>
  <c r="L269" i="1" s="1"/>
  <c r="I269" i="1"/>
  <c r="J269" i="1" s="1"/>
  <c r="M269" i="1"/>
  <c r="N269" i="1" s="1"/>
  <c r="D271" i="1"/>
  <c r="F270" i="1"/>
  <c r="G142" i="1"/>
  <c r="Q142" i="1" s="1"/>
  <c r="P269" i="1" l="1"/>
  <c r="H142" i="1"/>
  <c r="R142" i="1" s="1"/>
  <c r="O270" i="1"/>
  <c r="K270" i="1"/>
  <c r="L270" i="1" s="1"/>
  <c r="M270" i="1"/>
  <c r="N270" i="1" s="1"/>
  <c r="I270" i="1"/>
  <c r="J270" i="1" s="1"/>
  <c r="D272" i="1"/>
  <c r="F271" i="1"/>
  <c r="P270" i="1" l="1"/>
  <c r="O271" i="1" s="1"/>
  <c r="F272" i="1"/>
  <c r="D273" i="1"/>
  <c r="G143" i="1"/>
  <c r="Q143" i="1" s="1"/>
  <c r="I271" i="1"/>
  <c r="J271" i="1" s="1"/>
  <c r="M271" i="1"/>
  <c r="N271" i="1" s="1"/>
  <c r="K271" i="1"/>
  <c r="L271" i="1" s="1"/>
  <c r="P271" i="1" l="1"/>
  <c r="O272" i="1" s="1"/>
  <c r="H143" i="1"/>
  <c r="R143" i="1" s="1"/>
  <c r="F273" i="1"/>
  <c r="D274" i="1"/>
  <c r="M272" i="1"/>
  <c r="N272" i="1" s="1"/>
  <c r="I272" i="1"/>
  <c r="J272" i="1" s="1"/>
  <c r="K272" i="1"/>
  <c r="L272" i="1" s="1"/>
  <c r="P272" i="1" l="1"/>
  <c r="D275" i="1"/>
  <c r="F274" i="1"/>
  <c r="K273" i="1"/>
  <c r="L273" i="1" s="1"/>
  <c r="O273" i="1"/>
  <c r="M273" i="1"/>
  <c r="N273" i="1" s="1"/>
  <c r="I273" i="1"/>
  <c r="J273" i="1" s="1"/>
  <c r="G144" i="1"/>
  <c r="Q144" i="1" s="1"/>
  <c r="P273" i="1" l="1"/>
  <c r="O274" i="1" s="1"/>
  <c r="K274" i="1"/>
  <c r="L274" i="1" s="1"/>
  <c r="M274" i="1"/>
  <c r="N274" i="1" s="1"/>
  <c r="I274" i="1"/>
  <c r="J274" i="1" s="1"/>
  <c r="H144" i="1"/>
  <c r="R144" i="1" s="1"/>
  <c r="F275" i="1"/>
  <c r="D276" i="1"/>
  <c r="P274" i="1" l="1"/>
  <c r="O275" i="1" s="1"/>
  <c r="D277" i="1"/>
  <c r="F276" i="1"/>
  <c r="M275" i="1"/>
  <c r="N275" i="1" s="1"/>
  <c r="K275" i="1"/>
  <c r="L275" i="1" s="1"/>
  <c r="I275" i="1"/>
  <c r="J275" i="1" s="1"/>
  <c r="G145" i="1"/>
  <c r="Q145" i="1" s="1"/>
  <c r="P275" i="1" l="1"/>
  <c r="O276" i="1" s="1"/>
  <c r="H145" i="1"/>
  <c r="R145" i="1" s="1"/>
  <c r="M276" i="1"/>
  <c r="N276" i="1" s="1"/>
  <c r="I276" i="1"/>
  <c r="J276" i="1" s="1"/>
  <c r="K276" i="1"/>
  <c r="L276" i="1" s="1"/>
  <c r="F277" i="1"/>
  <c r="D278" i="1"/>
  <c r="P276" i="1" l="1"/>
  <c r="I277" i="1"/>
  <c r="J277" i="1" s="1"/>
  <c r="M277" i="1"/>
  <c r="N277" i="1" s="1"/>
  <c r="K277" i="1"/>
  <c r="L277" i="1" s="1"/>
  <c r="D279" i="1"/>
  <c r="F278" i="1"/>
  <c r="G146" i="1"/>
  <c r="Q146" i="1" s="1"/>
  <c r="O277" i="1" l="1"/>
  <c r="P277" i="1" s="1"/>
  <c r="F279" i="1"/>
  <c r="D280" i="1"/>
  <c r="K278" i="1"/>
  <c r="L278" i="1" s="1"/>
  <c r="I278" i="1"/>
  <c r="J278" i="1" s="1"/>
  <c r="M278" i="1"/>
  <c r="N278" i="1" s="1"/>
  <c r="H146" i="1"/>
  <c r="R146" i="1" s="1"/>
  <c r="O278" i="1" l="1"/>
  <c r="P278" i="1" s="1"/>
  <c r="D281" i="1"/>
  <c r="F280" i="1"/>
  <c r="G147" i="1"/>
  <c r="Q147" i="1" s="1"/>
  <c r="I279" i="1"/>
  <c r="J279" i="1" s="1"/>
  <c r="M279" i="1"/>
  <c r="N279" i="1" s="1"/>
  <c r="K279" i="1"/>
  <c r="L279" i="1" s="1"/>
  <c r="O279" i="1" l="1"/>
  <c r="P279" i="1" s="1"/>
  <c r="H147" i="1"/>
  <c r="R147" i="1" s="1"/>
  <c r="K280" i="1"/>
  <c r="L280" i="1" s="1"/>
  <c r="M280" i="1"/>
  <c r="N280" i="1" s="1"/>
  <c r="I280" i="1"/>
  <c r="J280" i="1" s="1"/>
  <c r="D282" i="1"/>
  <c r="F281" i="1"/>
  <c r="O280" i="1" l="1"/>
  <c r="P280" i="1" s="1"/>
  <c r="D283" i="1"/>
  <c r="F282" i="1"/>
  <c r="K281" i="1"/>
  <c r="L281" i="1" s="1"/>
  <c r="M281" i="1"/>
  <c r="N281" i="1" s="1"/>
  <c r="I281" i="1"/>
  <c r="J281" i="1" s="1"/>
  <c r="G148" i="1"/>
  <c r="Q148" i="1" s="1"/>
  <c r="O281" i="1" l="1"/>
  <c r="P281" i="1" s="1"/>
  <c r="M282" i="1"/>
  <c r="N282" i="1" s="1"/>
  <c r="I282" i="1"/>
  <c r="J282" i="1" s="1"/>
  <c r="K282" i="1"/>
  <c r="L282" i="1" s="1"/>
  <c r="H148" i="1"/>
  <c r="R148" i="1" s="1"/>
  <c r="F283" i="1"/>
  <c r="D284" i="1"/>
  <c r="O282" i="1" l="1"/>
  <c r="P282" i="1" s="1"/>
  <c r="O283" i="1" s="1"/>
  <c r="G149" i="1"/>
  <c r="Q149" i="1" s="1"/>
  <c r="M283" i="1"/>
  <c r="N283" i="1" s="1"/>
  <c r="I283" i="1"/>
  <c r="J283" i="1" s="1"/>
  <c r="K283" i="1"/>
  <c r="L283" i="1" s="1"/>
  <c r="D285" i="1"/>
  <c r="F284" i="1"/>
  <c r="P283" i="1" l="1"/>
  <c r="O284" i="1" s="1"/>
  <c r="D286" i="1"/>
  <c r="F285" i="1"/>
  <c r="H149" i="1"/>
  <c r="R149" i="1" s="1"/>
  <c r="K284" i="1"/>
  <c r="L284" i="1" s="1"/>
  <c r="M284" i="1"/>
  <c r="N284" i="1" s="1"/>
  <c r="I284" i="1"/>
  <c r="J284" i="1" s="1"/>
  <c r="P284" i="1" l="1"/>
  <c r="O285" i="1" s="1"/>
  <c r="G150" i="1"/>
  <c r="Q150" i="1" s="1"/>
  <c r="K285" i="1"/>
  <c r="L285" i="1" s="1"/>
  <c r="I285" i="1"/>
  <c r="J285" i="1" s="1"/>
  <c r="M285" i="1"/>
  <c r="N285" i="1" s="1"/>
  <c r="D287" i="1"/>
  <c r="F286" i="1"/>
  <c r="P285" i="1" l="1"/>
  <c r="O286" i="1" s="1"/>
  <c r="F287" i="1"/>
  <c r="D288" i="1"/>
  <c r="H150" i="1"/>
  <c r="R150" i="1" s="1"/>
  <c r="M286" i="1"/>
  <c r="N286" i="1" s="1"/>
  <c r="I286" i="1"/>
  <c r="J286" i="1" s="1"/>
  <c r="K286" i="1"/>
  <c r="L286" i="1" s="1"/>
  <c r="P286" i="1" l="1"/>
  <c r="O287" i="1" s="1"/>
  <c r="G151" i="1"/>
  <c r="Q151" i="1" s="1"/>
  <c r="D289" i="1"/>
  <c r="F288" i="1"/>
  <c r="M287" i="1"/>
  <c r="N287" i="1" s="1"/>
  <c r="I287" i="1"/>
  <c r="J287" i="1" s="1"/>
  <c r="K287" i="1"/>
  <c r="L287" i="1" s="1"/>
  <c r="P287" i="1" l="1"/>
  <c r="O288" i="1" s="1"/>
  <c r="K288" i="1"/>
  <c r="L288" i="1" s="1"/>
  <c r="M288" i="1"/>
  <c r="N288" i="1" s="1"/>
  <c r="I288" i="1"/>
  <c r="J288" i="1" s="1"/>
  <c r="D290" i="1"/>
  <c r="F289" i="1"/>
  <c r="H151" i="1"/>
  <c r="R151" i="1" s="1"/>
  <c r="P288" i="1" l="1"/>
  <c r="O289" i="1" s="1"/>
  <c r="K289" i="1"/>
  <c r="L289" i="1" s="1"/>
  <c r="I289" i="1"/>
  <c r="J289" i="1" s="1"/>
  <c r="M289" i="1"/>
  <c r="N289" i="1" s="1"/>
  <c r="D291" i="1"/>
  <c r="F290" i="1"/>
  <c r="G152" i="1"/>
  <c r="Q152" i="1" s="1"/>
  <c r="P289" i="1" l="1"/>
  <c r="M290" i="1"/>
  <c r="N290" i="1" s="1"/>
  <c r="I290" i="1"/>
  <c r="J290" i="1" s="1"/>
  <c r="K290" i="1"/>
  <c r="L290" i="1" s="1"/>
  <c r="F291" i="1"/>
  <c r="D292" i="1"/>
  <c r="H152" i="1"/>
  <c r="R152" i="1" s="1"/>
  <c r="O290" i="1" l="1"/>
  <c r="P290" i="1" s="1"/>
  <c r="G153" i="1"/>
  <c r="Q153" i="1" s="1"/>
  <c r="D293" i="1"/>
  <c r="F292" i="1"/>
  <c r="M291" i="1"/>
  <c r="N291" i="1" s="1"/>
  <c r="I291" i="1"/>
  <c r="J291" i="1" s="1"/>
  <c r="K291" i="1"/>
  <c r="L291" i="1" s="1"/>
  <c r="O291" i="1" l="1"/>
  <c r="P291" i="1" s="1"/>
  <c r="O292" i="1" s="1"/>
  <c r="K292" i="1"/>
  <c r="L292" i="1" s="1"/>
  <c r="M292" i="1"/>
  <c r="N292" i="1" s="1"/>
  <c r="I292" i="1"/>
  <c r="J292" i="1" s="1"/>
  <c r="H153" i="1"/>
  <c r="R153" i="1" s="1"/>
  <c r="D294" i="1"/>
  <c r="F293" i="1"/>
  <c r="P292" i="1" l="1"/>
  <c r="D295" i="1"/>
  <c r="F294" i="1"/>
  <c r="G154" i="1"/>
  <c r="Q154" i="1" s="1"/>
  <c r="O293" i="1"/>
  <c r="K293" i="1"/>
  <c r="L293" i="1" s="1"/>
  <c r="I293" i="1"/>
  <c r="J293" i="1" s="1"/>
  <c r="M293" i="1"/>
  <c r="N293" i="1" s="1"/>
  <c r="P293" i="1" l="1"/>
  <c r="H154" i="1"/>
  <c r="R154" i="1" s="1"/>
  <c r="M294" i="1"/>
  <c r="N294" i="1" s="1"/>
  <c r="I294" i="1"/>
  <c r="J294" i="1" s="1"/>
  <c r="O294" i="1"/>
  <c r="K294" i="1"/>
  <c r="L294" i="1" s="1"/>
  <c r="D296" i="1"/>
  <c r="F295" i="1"/>
  <c r="P294" i="1" l="1"/>
  <c r="G155" i="1"/>
  <c r="Q155" i="1" s="1"/>
  <c r="D297" i="1"/>
  <c r="F296" i="1"/>
  <c r="O295" i="1"/>
  <c r="K295" i="1"/>
  <c r="K296" i="1" s="1"/>
  <c r="M295" i="1"/>
  <c r="I295" i="1"/>
  <c r="I296" i="1" s="1"/>
  <c r="M296" i="1" l="1"/>
  <c r="N296" i="1" s="1"/>
  <c r="N295" i="1"/>
  <c r="F297" i="1"/>
  <c r="D298" i="1"/>
  <c r="L295" i="1"/>
  <c r="L296" i="1"/>
  <c r="H155" i="1"/>
  <c r="R155" i="1" s="1"/>
  <c r="J296" i="1"/>
  <c r="J295" i="1"/>
  <c r="P295" i="1"/>
  <c r="O296" i="1"/>
  <c r="P296" i="1" l="1"/>
  <c r="G156" i="1"/>
  <c r="Q156" i="1" s="1"/>
  <c r="M297" i="1"/>
  <c r="N297" i="1" s="1"/>
  <c r="I297" i="1"/>
  <c r="J297" i="1" s="1"/>
  <c r="O297" i="1"/>
  <c r="K297" i="1"/>
  <c r="L297" i="1" s="1"/>
  <c r="D299" i="1"/>
  <c r="F298" i="1"/>
  <c r="P297" i="1" l="1"/>
  <c r="D300" i="1"/>
  <c r="F299" i="1"/>
  <c r="H156" i="1"/>
  <c r="R156" i="1" s="1"/>
  <c r="O298" i="1"/>
  <c r="K298" i="1"/>
  <c r="L298" i="1" s="1"/>
  <c r="M298" i="1"/>
  <c r="N298" i="1" s="1"/>
  <c r="I298" i="1"/>
  <c r="J298" i="1" s="1"/>
  <c r="P298" i="1" l="1"/>
  <c r="O299" i="1" s="1"/>
  <c r="K299" i="1"/>
  <c r="L299" i="1" s="1"/>
  <c r="I299" i="1"/>
  <c r="J299" i="1" s="1"/>
  <c r="M299" i="1"/>
  <c r="N299" i="1" s="1"/>
  <c r="G157" i="1"/>
  <c r="Q157" i="1" s="1"/>
  <c r="D301" i="1"/>
  <c r="F300" i="1"/>
  <c r="F301" i="1" l="1"/>
  <c r="D302" i="1"/>
  <c r="P299" i="1"/>
  <c r="O300" i="1" s="1"/>
  <c r="H157" i="1"/>
  <c r="R157" i="1" s="1"/>
  <c r="M300" i="1"/>
  <c r="N300" i="1" s="1"/>
  <c r="M301" i="1" s="1"/>
  <c r="N301" i="1" s="1"/>
  <c r="I300" i="1"/>
  <c r="J300" i="1" s="1"/>
  <c r="K300" i="1"/>
  <c r="L300" i="1" s="1"/>
  <c r="F302" i="1" l="1"/>
  <c r="M302" i="1" s="1"/>
  <c r="N302" i="1" s="1"/>
  <c r="D303" i="1"/>
  <c r="K301" i="1"/>
  <c r="L301" i="1" s="1"/>
  <c r="K302" i="1" s="1"/>
  <c r="L302" i="1" s="1"/>
  <c r="I301" i="1"/>
  <c r="J301" i="1" s="1"/>
  <c r="I302" i="1" s="1"/>
  <c r="J302" i="1" s="1"/>
  <c r="P300" i="1"/>
  <c r="G158" i="1"/>
  <c r="Q158" i="1" s="1"/>
  <c r="F303" i="1" l="1"/>
  <c r="D304" i="1"/>
  <c r="O301" i="1"/>
  <c r="H158" i="1"/>
  <c r="R158" i="1" s="1"/>
  <c r="D305" i="1" l="1"/>
  <c r="F304" i="1"/>
  <c r="M303" i="1"/>
  <c r="N303" i="1" s="1"/>
  <c r="M304" i="1" s="1"/>
  <c r="N304" i="1" s="1"/>
  <c r="K303" i="1"/>
  <c r="L303" i="1" s="1"/>
  <c r="K304" i="1" s="1"/>
  <c r="L304" i="1" s="1"/>
  <c r="I303" i="1"/>
  <c r="J303" i="1" s="1"/>
  <c r="I304" i="1" s="1"/>
  <c r="J304" i="1" s="1"/>
  <c r="P301" i="1"/>
  <c r="O302" i="1" s="1"/>
  <c r="G159" i="1"/>
  <c r="Q159" i="1" s="1"/>
  <c r="D306" i="1" l="1"/>
  <c r="F305" i="1"/>
  <c r="P302" i="1"/>
  <c r="O303" i="1" s="1"/>
  <c r="P303" i="1" s="1"/>
  <c r="O304" i="1" s="1"/>
  <c r="P304" i="1" s="1"/>
  <c r="H159" i="1"/>
  <c r="R159" i="1" s="1"/>
  <c r="O305" i="1" l="1"/>
  <c r="P305" i="1" s="1"/>
  <c r="K305" i="1"/>
  <c r="L305" i="1" s="1"/>
  <c r="M305" i="1"/>
  <c r="N305" i="1" s="1"/>
  <c r="M306" i="1" s="1"/>
  <c r="N306" i="1" s="1"/>
  <c r="D307" i="1"/>
  <c r="F306" i="1"/>
  <c r="I305" i="1"/>
  <c r="J305" i="1" s="1"/>
  <c r="G160" i="1"/>
  <c r="Q160" i="1" s="1"/>
  <c r="I306" i="1" l="1"/>
  <c r="J306" i="1" s="1"/>
  <c r="O306" i="1"/>
  <c r="P306" i="1" s="1"/>
  <c r="K306" i="1"/>
  <c r="L306" i="1" s="1"/>
  <c r="K307" i="1" s="1"/>
  <c r="L307" i="1" s="1"/>
  <c r="D308" i="1"/>
  <c r="F307" i="1"/>
  <c r="O307" i="1" s="1"/>
  <c r="P307" i="1" s="1"/>
  <c r="H160" i="1"/>
  <c r="R160" i="1" s="1"/>
  <c r="M307" i="1" l="1"/>
  <c r="N307" i="1" s="1"/>
  <c r="D309" i="1"/>
  <c r="F308" i="1"/>
  <c r="K308" i="1" s="1"/>
  <c r="L308" i="1" s="1"/>
  <c r="I307" i="1"/>
  <c r="J307" i="1" s="1"/>
  <c r="G161" i="1"/>
  <c r="I308" i="1" l="1"/>
  <c r="J308" i="1" s="1"/>
  <c r="M308" i="1"/>
  <c r="N308" i="1" s="1"/>
  <c r="M309" i="1"/>
  <c r="N309" i="1" s="1"/>
  <c r="D310" i="1"/>
  <c r="F309" i="1"/>
  <c r="O308" i="1"/>
  <c r="P308" i="1" s="1"/>
  <c r="O309" i="1" s="1"/>
  <c r="P309" i="1" s="1"/>
  <c r="G162" i="1"/>
  <c r="Q162" i="1" s="1"/>
  <c r="Q161" i="1"/>
  <c r="H161" i="1"/>
  <c r="R161" i="1" s="1"/>
  <c r="K309" i="1" l="1"/>
  <c r="L309" i="1" s="1"/>
  <c r="D311" i="1"/>
  <c r="F310" i="1"/>
  <c r="O310" i="1" s="1"/>
  <c r="P310" i="1" s="1"/>
  <c r="I309" i="1"/>
  <c r="J309" i="1" s="1"/>
  <c r="H162" i="1"/>
  <c r="R162" i="1" s="1"/>
  <c r="I310" i="1" l="1"/>
  <c r="J310" i="1" s="1"/>
  <c r="K310" i="1"/>
  <c r="L310" i="1" s="1"/>
  <c r="K311" i="1"/>
  <c r="L311" i="1" s="1"/>
  <c r="D312" i="1"/>
  <c r="F311" i="1"/>
  <c r="M310" i="1"/>
  <c r="N310" i="1" s="1"/>
  <c r="M311" i="1" s="1"/>
  <c r="N311" i="1" s="1"/>
  <c r="G163" i="1"/>
  <c r="Q163" i="1" s="1"/>
  <c r="I311" i="1" l="1"/>
  <c r="J311" i="1" s="1"/>
  <c r="D313" i="1"/>
  <c r="F312" i="1"/>
  <c r="O311" i="1"/>
  <c r="P311" i="1" s="1"/>
  <c r="O312" i="1" s="1"/>
  <c r="P312" i="1" s="1"/>
  <c r="H163" i="1"/>
  <c r="R163" i="1" s="1"/>
  <c r="I312" i="1" l="1"/>
  <c r="J312" i="1" s="1"/>
  <c r="K312" i="1"/>
  <c r="L312" i="1" s="1"/>
  <c r="D314" i="1"/>
  <c r="F313" i="1"/>
  <c r="M312" i="1"/>
  <c r="N312" i="1" s="1"/>
  <c r="G164" i="1"/>
  <c r="Q164" i="1" s="1"/>
  <c r="K313" i="1" l="1"/>
  <c r="L313" i="1" s="1"/>
  <c r="M313" i="1"/>
  <c r="N313" i="1" s="1"/>
  <c r="I313" i="1"/>
  <c r="J313" i="1" s="1"/>
  <c r="I314" i="1" s="1"/>
  <c r="J314" i="1" s="1"/>
  <c r="D315" i="1"/>
  <c r="F314" i="1"/>
  <c r="K314" i="1" s="1"/>
  <c r="L314" i="1" s="1"/>
  <c r="O313" i="1"/>
  <c r="P313" i="1" s="1"/>
  <c r="O314" i="1" s="1"/>
  <c r="P314" i="1" s="1"/>
  <c r="H164" i="1"/>
  <c r="R164" i="1" s="1"/>
  <c r="M314" i="1" l="1"/>
  <c r="N314" i="1" s="1"/>
  <c r="O315" i="1"/>
  <c r="P315" i="1" s="1"/>
  <c r="D316" i="1"/>
  <c r="F315" i="1"/>
  <c r="I315" i="1" s="1"/>
  <c r="J315" i="1" s="1"/>
  <c r="G165" i="1"/>
  <c r="Q165" i="1" s="1"/>
  <c r="M315" i="1" l="1"/>
  <c r="N315" i="1" s="1"/>
  <c r="D317" i="1"/>
  <c r="F316" i="1"/>
  <c r="M316" i="1" s="1"/>
  <c r="N316" i="1" s="1"/>
  <c r="O316" i="1"/>
  <c r="P316" i="1" s="1"/>
  <c r="K315" i="1"/>
  <c r="L315" i="1" s="1"/>
  <c r="I316" i="1"/>
  <c r="J316" i="1" s="1"/>
  <c r="H165" i="1"/>
  <c r="R165" i="1" s="1"/>
  <c r="K316" i="1" l="1"/>
  <c r="L316" i="1" s="1"/>
  <c r="K317" i="1"/>
  <c r="L317" i="1" s="1"/>
  <c r="D318" i="1"/>
  <c r="F317" i="1"/>
  <c r="I317" i="1" s="1"/>
  <c r="J317" i="1" s="1"/>
  <c r="G166" i="1"/>
  <c r="Q166" i="1" s="1"/>
  <c r="O317" i="1" l="1"/>
  <c r="P317" i="1" s="1"/>
  <c r="M317" i="1"/>
  <c r="N317" i="1" s="1"/>
  <c r="M318" i="1" s="1"/>
  <c r="N318" i="1" s="1"/>
  <c r="D319" i="1"/>
  <c r="F318" i="1"/>
  <c r="K318" i="1" s="1"/>
  <c r="L318" i="1" s="1"/>
  <c r="H166" i="1"/>
  <c r="R166" i="1" s="1"/>
  <c r="I318" i="1" l="1"/>
  <c r="J318" i="1" s="1"/>
  <c r="D320" i="1"/>
  <c r="F319" i="1"/>
  <c r="O318" i="1"/>
  <c r="P318" i="1" s="1"/>
  <c r="G167" i="1"/>
  <c r="Q167" i="1" s="1"/>
  <c r="D321" i="1" l="1"/>
  <c r="F320" i="1"/>
  <c r="K319" i="1"/>
  <c r="L319" i="1" s="1"/>
  <c r="K320" i="1" s="1"/>
  <c r="L320" i="1" s="1"/>
  <c r="M319" i="1"/>
  <c r="N319" i="1" s="1"/>
  <c r="M320" i="1" s="1"/>
  <c r="N320" i="1" s="1"/>
  <c r="O319" i="1"/>
  <c r="P319" i="1" s="1"/>
  <c r="O320" i="1" s="1"/>
  <c r="P320" i="1" s="1"/>
  <c r="I319" i="1"/>
  <c r="J319" i="1" s="1"/>
  <c r="I320" i="1" s="1"/>
  <c r="J320" i="1" s="1"/>
  <c r="H167" i="1"/>
  <c r="R167" i="1" s="1"/>
  <c r="O321" i="1" l="1"/>
  <c r="P321" i="1" s="1"/>
  <c r="D322" i="1"/>
  <c r="F321" i="1"/>
  <c r="I321" i="1" s="1"/>
  <c r="J321" i="1" s="1"/>
  <c r="G168" i="1"/>
  <c r="Q168" i="1" s="1"/>
  <c r="K321" i="1" l="1"/>
  <c r="L321" i="1" s="1"/>
  <c r="M321" i="1"/>
  <c r="N321" i="1" s="1"/>
  <c r="D323" i="1"/>
  <c r="F322" i="1"/>
  <c r="I322" i="1" s="1"/>
  <c r="J322" i="1" s="1"/>
  <c r="H168" i="1"/>
  <c r="R168" i="1" s="1"/>
  <c r="M322" i="1" l="1"/>
  <c r="N322" i="1" s="1"/>
  <c r="K322" i="1"/>
  <c r="L322" i="1" s="1"/>
  <c r="K323" i="1" s="1"/>
  <c r="L323" i="1" s="1"/>
  <c r="D324" i="1"/>
  <c r="F323" i="1"/>
  <c r="I323" i="1" s="1"/>
  <c r="J323" i="1" s="1"/>
  <c r="O322" i="1"/>
  <c r="P322" i="1" s="1"/>
  <c r="O323" i="1" s="1"/>
  <c r="P323" i="1" s="1"/>
  <c r="G169" i="1"/>
  <c r="Q169" i="1" s="1"/>
  <c r="D325" i="1" l="1"/>
  <c r="D326" i="1" s="1"/>
  <c r="F324" i="1"/>
  <c r="K324" i="1"/>
  <c r="L324" i="1" s="1"/>
  <c r="M323" i="1"/>
  <c r="N323" i="1" s="1"/>
  <c r="I324" i="1"/>
  <c r="J324" i="1" s="1"/>
  <c r="H169" i="1"/>
  <c r="R169" i="1" s="1"/>
  <c r="F326" i="1" l="1"/>
  <c r="E327" i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F375" i="1" s="1"/>
  <c r="D327" i="1"/>
  <c r="F325" i="1"/>
  <c r="K325" i="1" s="1"/>
  <c r="L325" i="1" s="1"/>
  <c r="M324" i="1"/>
  <c r="N324" i="1" s="1"/>
  <c r="O324" i="1"/>
  <c r="P324" i="1" s="1"/>
  <c r="O325" i="1" s="1"/>
  <c r="P325" i="1" s="1"/>
  <c r="G170" i="1"/>
  <c r="Q170" i="1" s="1"/>
  <c r="M325" i="1" l="1"/>
  <c r="N325" i="1" s="1"/>
  <c r="I325" i="1"/>
  <c r="J325" i="1" s="1"/>
  <c r="I326" i="1"/>
  <c r="J326" i="1" s="1"/>
  <c r="K326" i="1"/>
  <c r="L326" i="1" s="1"/>
  <c r="M326" i="1"/>
  <c r="N326" i="1" s="1"/>
  <c r="O326" i="1"/>
  <c r="P326" i="1" s="1"/>
  <c r="D328" i="1"/>
  <c r="F327" i="1"/>
  <c r="H170" i="1"/>
  <c r="R170" i="1" s="1"/>
  <c r="O327" i="1" l="1"/>
  <c r="M327" i="1"/>
  <c r="N327" i="1" s="1"/>
  <c r="K327" i="1"/>
  <c r="I327" i="1"/>
  <c r="J327" i="1" s="1"/>
  <c r="P327" i="1"/>
  <c r="F328" i="1"/>
  <c r="D329" i="1"/>
  <c r="L327" i="1"/>
  <c r="G171" i="1"/>
  <c r="Q171" i="1" s="1"/>
  <c r="M328" i="1" l="1"/>
  <c r="N328" i="1" s="1"/>
  <c r="I328" i="1"/>
  <c r="J328" i="1" s="1"/>
  <c r="F329" i="1"/>
  <c r="D330" i="1"/>
  <c r="K328" i="1"/>
  <c r="L328" i="1" s="1"/>
  <c r="O328" i="1"/>
  <c r="P328" i="1" s="1"/>
  <c r="H171" i="1"/>
  <c r="R171" i="1" s="1"/>
  <c r="K329" i="1" l="1"/>
  <c r="L329" i="1" s="1"/>
  <c r="I329" i="1"/>
  <c r="J329" i="1" s="1"/>
  <c r="M329" i="1"/>
  <c r="N329" i="1" s="1"/>
  <c r="O329" i="1"/>
  <c r="P329" i="1" s="1"/>
  <c r="F330" i="1"/>
  <c r="K330" i="1" s="1"/>
  <c r="L330" i="1" s="1"/>
  <c r="D331" i="1"/>
  <c r="G172" i="1"/>
  <c r="Q172" i="1" s="1"/>
  <c r="M330" i="1" l="1"/>
  <c r="N330" i="1" s="1"/>
  <c r="I330" i="1"/>
  <c r="J330" i="1" s="1"/>
  <c r="F331" i="1"/>
  <c r="D332" i="1"/>
  <c r="O330" i="1"/>
  <c r="P330" i="1" s="1"/>
  <c r="H172" i="1"/>
  <c r="R172" i="1" s="1"/>
  <c r="I331" i="1" l="1"/>
  <c r="J331" i="1" s="1"/>
  <c r="O331" i="1"/>
  <c r="P331" i="1" s="1"/>
  <c r="K331" i="1"/>
  <c r="L331" i="1" s="1"/>
  <c r="D333" i="1"/>
  <c r="F332" i="1"/>
  <c r="K332" i="1" s="1"/>
  <c r="L332" i="1" s="1"/>
  <c r="M331" i="1"/>
  <c r="N331" i="1" s="1"/>
  <c r="G173" i="1"/>
  <c r="Q173" i="1" s="1"/>
  <c r="M332" i="1" l="1"/>
  <c r="N332" i="1" s="1"/>
  <c r="O332" i="1"/>
  <c r="P332" i="1" s="1"/>
  <c r="D334" i="1"/>
  <c r="F333" i="1"/>
  <c r="K333" i="1" s="1"/>
  <c r="L333" i="1" s="1"/>
  <c r="I332" i="1"/>
  <c r="J332" i="1" s="1"/>
  <c r="I333" i="1" s="1"/>
  <c r="J333" i="1" s="1"/>
  <c r="H173" i="1"/>
  <c r="R173" i="1" s="1"/>
  <c r="D335" i="1" l="1"/>
  <c r="F334" i="1"/>
  <c r="K334" i="1" s="1"/>
  <c r="L334" i="1" s="1"/>
  <c r="O333" i="1"/>
  <c r="P333" i="1" s="1"/>
  <c r="M333" i="1"/>
  <c r="N333" i="1" s="1"/>
  <c r="G174" i="1"/>
  <c r="Q174" i="1" s="1"/>
  <c r="I334" i="1" l="1"/>
  <c r="J334" i="1" s="1"/>
  <c r="M334" i="1"/>
  <c r="N334" i="1" s="1"/>
  <c r="K335" i="1"/>
  <c r="L335" i="1" s="1"/>
  <c r="O334" i="1"/>
  <c r="P334" i="1" s="1"/>
  <c r="O335" i="1" s="1"/>
  <c r="P335" i="1" s="1"/>
  <c r="D336" i="1"/>
  <c r="F335" i="1"/>
  <c r="M335" i="1" s="1"/>
  <c r="N335" i="1" s="1"/>
  <c r="H174" i="1"/>
  <c r="R174" i="1" s="1"/>
  <c r="D337" i="1" l="1"/>
  <c r="F336" i="1"/>
  <c r="I335" i="1"/>
  <c r="J335" i="1" s="1"/>
  <c r="G175" i="1"/>
  <c r="Q175" i="1" s="1"/>
  <c r="D338" i="1" l="1"/>
  <c r="F337" i="1"/>
  <c r="O336" i="1"/>
  <c r="P336" i="1" s="1"/>
  <c r="I336" i="1"/>
  <c r="J336" i="1" s="1"/>
  <c r="K336" i="1"/>
  <c r="L336" i="1" s="1"/>
  <c r="M336" i="1"/>
  <c r="N336" i="1" s="1"/>
  <c r="H175" i="1"/>
  <c r="R175" i="1" s="1"/>
  <c r="O337" i="1" l="1"/>
  <c r="P337" i="1" s="1"/>
  <c r="M337" i="1"/>
  <c r="N337" i="1" s="1"/>
  <c r="K337" i="1"/>
  <c r="L337" i="1" s="1"/>
  <c r="F338" i="1"/>
  <c r="D339" i="1"/>
  <c r="I337" i="1"/>
  <c r="J337" i="1" s="1"/>
  <c r="G176" i="1"/>
  <c r="Q176" i="1" s="1"/>
  <c r="M338" i="1" l="1"/>
  <c r="N338" i="1" s="1"/>
  <c r="I338" i="1"/>
  <c r="J338" i="1" s="1"/>
  <c r="K338" i="1"/>
  <c r="L338" i="1" s="1"/>
  <c r="D340" i="1"/>
  <c r="F339" i="1"/>
  <c r="O338" i="1"/>
  <c r="P338" i="1" s="1"/>
  <c r="O339" i="1" s="1"/>
  <c r="P339" i="1" s="1"/>
  <c r="H176" i="1"/>
  <c r="R176" i="1" s="1"/>
  <c r="K339" i="1" l="1"/>
  <c r="L339" i="1" s="1"/>
  <c r="I339" i="1"/>
  <c r="J339" i="1" s="1"/>
  <c r="M339" i="1"/>
  <c r="N339" i="1" s="1"/>
  <c r="D341" i="1"/>
  <c r="F340" i="1"/>
  <c r="M340" i="1" s="1"/>
  <c r="N340" i="1" s="1"/>
  <c r="G177" i="1"/>
  <c r="Q177" i="1" s="1"/>
  <c r="O340" i="1" l="1"/>
  <c r="P340" i="1" s="1"/>
  <c r="D342" i="1"/>
  <c r="F341" i="1"/>
  <c r="I340" i="1"/>
  <c r="J340" i="1" s="1"/>
  <c r="K340" i="1"/>
  <c r="L340" i="1" s="1"/>
  <c r="H177" i="1"/>
  <c r="R177" i="1" s="1"/>
  <c r="K341" i="1" l="1"/>
  <c r="L341" i="1" s="1"/>
  <c r="O341" i="1"/>
  <c r="P341" i="1" s="1"/>
  <c r="D343" i="1"/>
  <c r="F342" i="1"/>
  <c r="I341" i="1"/>
  <c r="J341" i="1" s="1"/>
  <c r="M341" i="1"/>
  <c r="N341" i="1" s="1"/>
  <c r="G178" i="1"/>
  <c r="Q178" i="1" s="1"/>
  <c r="O342" i="1" l="1"/>
  <c r="P342" i="1" s="1"/>
  <c r="M342" i="1"/>
  <c r="N342" i="1" s="1"/>
  <c r="I342" i="1"/>
  <c r="J342" i="1" s="1"/>
  <c r="K342" i="1"/>
  <c r="L342" i="1" s="1"/>
  <c r="D344" i="1"/>
  <c r="F343" i="1"/>
  <c r="O343" i="1" s="1"/>
  <c r="P343" i="1" s="1"/>
  <c r="H178" i="1"/>
  <c r="R178" i="1" s="1"/>
  <c r="K343" i="1" l="1"/>
  <c r="L343" i="1" s="1"/>
  <c r="I343" i="1"/>
  <c r="J343" i="1" s="1"/>
  <c r="M343" i="1"/>
  <c r="N343" i="1" s="1"/>
  <c r="D345" i="1"/>
  <c r="F344" i="1"/>
  <c r="G179" i="1"/>
  <c r="Q179" i="1" s="1"/>
  <c r="I344" i="1" l="1"/>
  <c r="J344" i="1" s="1"/>
  <c r="K344" i="1"/>
  <c r="L344" i="1" s="1"/>
  <c r="D346" i="1"/>
  <c r="F345" i="1"/>
  <c r="M344" i="1"/>
  <c r="N344" i="1" s="1"/>
  <c r="O344" i="1"/>
  <c r="P344" i="1" s="1"/>
  <c r="H179" i="1"/>
  <c r="R179" i="1" s="1"/>
  <c r="K345" i="1" l="1"/>
  <c r="L345" i="1" s="1"/>
  <c r="O345" i="1"/>
  <c r="P345" i="1" s="1"/>
  <c r="M345" i="1"/>
  <c r="N345" i="1" s="1"/>
  <c r="D347" i="1"/>
  <c r="F346" i="1"/>
  <c r="O346" i="1" s="1"/>
  <c r="P346" i="1" s="1"/>
  <c r="I345" i="1"/>
  <c r="J345" i="1" s="1"/>
  <c r="G180" i="1"/>
  <c r="Q180" i="1" s="1"/>
  <c r="I346" i="1" l="1"/>
  <c r="J346" i="1" s="1"/>
  <c r="K346" i="1"/>
  <c r="L346" i="1" s="1"/>
  <c r="M346" i="1"/>
  <c r="N346" i="1" s="1"/>
  <c r="D348" i="1"/>
  <c r="F347" i="1"/>
  <c r="I347" i="1" s="1"/>
  <c r="J347" i="1" s="1"/>
  <c r="H180" i="1"/>
  <c r="R180" i="1" s="1"/>
  <c r="K347" i="1" l="1"/>
  <c r="L347" i="1" s="1"/>
  <c r="D349" i="1"/>
  <c r="F348" i="1"/>
  <c r="M347" i="1"/>
  <c r="N347" i="1" s="1"/>
  <c r="O347" i="1"/>
  <c r="P347" i="1" s="1"/>
  <c r="G181" i="1"/>
  <c r="Q181" i="1" s="1"/>
  <c r="M348" i="1" l="1"/>
  <c r="N348" i="1" s="1"/>
  <c r="O348" i="1"/>
  <c r="P348" i="1" s="1"/>
  <c r="K348" i="1"/>
  <c r="L348" i="1" s="1"/>
  <c r="D350" i="1"/>
  <c r="F349" i="1"/>
  <c r="I348" i="1"/>
  <c r="J348" i="1" s="1"/>
  <c r="I349" i="1" s="1"/>
  <c r="J349" i="1" s="1"/>
  <c r="H181" i="1"/>
  <c r="R181" i="1" s="1"/>
  <c r="O349" i="1" l="1"/>
  <c r="P349" i="1" s="1"/>
  <c r="K349" i="1"/>
  <c r="L349" i="1" s="1"/>
  <c r="M349" i="1"/>
  <c r="N349" i="1" s="1"/>
  <c r="D351" i="1"/>
  <c r="F350" i="1"/>
  <c r="G182" i="1"/>
  <c r="Q182" i="1" s="1"/>
  <c r="I350" i="1" l="1"/>
  <c r="J350" i="1" s="1"/>
  <c r="D352" i="1"/>
  <c r="F351" i="1"/>
  <c r="O350" i="1"/>
  <c r="P350" i="1" s="1"/>
  <c r="M350" i="1"/>
  <c r="N350" i="1" s="1"/>
  <c r="K350" i="1"/>
  <c r="L350" i="1" s="1"/>
  <c r="H182" i="1"/>
  <c r="R182" i="1" s="1"/>
  <c r="D353" i="1" l="1"/>
  <c r="F352" i="1"/>
  <c r="M351" i="1"/>
  <c r="N351" i="1" s="1"/>
  <c r="M352" i="1" s="1"/>
  <c r="N352" i="1" s="1"/>
  <c r="K351" i="1"/>
  <c r="L351" i="1" s="1"/>
  <c r="I351" i="1"/>
  <c r="J351" i="1" s="1"/>
  <c r="O351" i="1"/>
  <c r="P351" i="1" s="1"/>
  <c r="O352" i="1" s="1"/>
  <c r="P352" i="1" s="1"/>
  <c r="G183" i="1"/>
  <c r="Q183" i="1" s="1"/>
  <c r="I352" i="1" l="1"/>
  <c r="J352" i="1" s="1"/>
  <c r="D354" i="1"/>
  <c r="F353" i="1"/>
  <c r="I353" i="1" s="1"/>
  <c r="J353" i="1" s="1"/>
  <c r="K352" i="1"/>
  <c r="L352" i="1" s="1"/>
  <c r="K353" i="1" s="1"/>
  <c r="L353" i="1" s="1"/>
  <c r="H183" i="1"/>
  <c r="R183" i="1" s="1"/>
  <c r="O353" i="1" l="1"/>
  <c r="P353" i="1" s="1"/>
  <c r="D355" i="1"/>
  <c r="F354" i="1"/>
  <c r="M353" i="1"/>
  <c r="N353" i="1" s="1"/>
  <c r="G184" i="1"/>
  <c r="Q184" i="1" s="1"/>
  <c r="O354" i="1" l="1"/>
  <c r="P354" i="1" s="1"/>
  <c r="K354" i="1"/>
  <c r="L354" i="1" s="1"/>
  <c r="M354" i="1"/>
  <c r="N354" i="1" s="1"/>
  <c r="I354" i="1"/>
  <c r="J354" i="1" s="1"/>
  <c r="D356" i="1"/>
  <c r="F355" i="1"/>
  <c r="H184" i="1"/>
  <c r="R184" i="1" s="1"/>
  <c r="M355" i="1" l="1"/>
  <c r="N355" i="1" s="1"/>
  <c r="K355" i="1"/>
  <c r="L355" i="1" s="1"/>
  <c r="D357" i="1"/>
  <c r="F356" i="1"/>
  <c r="I355" i="1"/>
  <c r="J355" i="1" s="1"/>
  <c r="O355" i="1"/>
  <c r="P355" i="1" s="1"/>
  <c r="G185" i="1"/>
  <c r="Q185" i="1" s="1"/>
  <c r="K356" i="1" l="1"/>
  <c r="L356" i="1" s="1"/>
  <c r="O356" i="1"/>
  <c r="P356" i="1" s="1"/>
  <c r="I356" i="1"/>
  <c r="J356" i="1" s="1"/>
  <c r="D358" i="1"/>
  <c r="F357" i="1"/>
  <c r="K357" i="1"/>
  <c r="L357" i="1" s="1"/>
  <c r="O357" i="1"/>
  <c r="P357" i="1" s="1"/>
  <c r="M356" i="1"/>
  <c r="N356" i="1" s="1"/>
  <c r="M357" i="1" s="1"/>
  <c r="N357" i="1" s="1"/>
  <c r="H185" i="1"/>
  <c r="R185" i="1" s="1"/>
  <c r="I357" i="1" l="1"/>
  <c r="J357" i="1" s="1"/>
  <c r="D359" i="1"/>
  <c r="F358" i="1"/>
  <c r="G186" i="1"/>
  <c r="Q186" i="1" s="1"/>
  <c r="M358" i="1" l="1"/>
  <c r="N358" i="1" s="1"/>
  <c r="K358" i="1"/>
  <c r="L358" i="1" s="1"/>
  <c r="D360" i="1"/>
  <c r="F359" i="1"/>
  <c r="I358" i="1"/>
  <c r="J358" i="1" s="1"/>
  <c r="O358" i="1"/>
  <c r="P358" i="1" s="1"/>
  <c r="H186" i="1"/>
  <c r="R186" i="1" s="1"/>
  <c r="K359" i="1" l="1"/>
  <c r="L359" i="1" s="1"/>
  <c r="O359" i="1"/>
  <c r="P359" i="1" s="1"/>
  <c r="I359" i="1"/>
  <c r="J359" i="1" s="1"/>
  <c r="M359" i="1"/>
  <c r="N359" i="1" s="1"/>
  <c r="D361" i="1"/>
  <c r="F360" i="1"/>
  <c r="K360" i="1" s="1"/>
  <c r="L360" i="1" s="1"/>
  <c r="G187" i="1"/>
  <c r="Q187" i="1" s="1"/>
  <c r="I360" i="1" l="1"/>
  <c r="J360" i="1" s="1"/>
  <c r="D362" i="1"/>
  <c r="F361" i="1"/>
  <c r="K361" i="1" s="1"/>
  <c r="L361" i="1" s="1"/>
  <c r="M360" i="1"/>
  <c r="N360" i="1" s="1"/>
  <c r="M361" i="1" s="1"/>
  <c r="N361" i="1" s="1"/>
  <c r="O360" i="1"/>
  <c r="P360" i="1" s="1"/>
  <c r="H187" i="1"/>
  <c r="R187" i="1" s="1"/>
  <c r="D363" i="1" l="1"/>
  <c r="F362" i="1"/>
  <c r="M362" i="1"/>
  <c r="N362" i="1" s="1"/>
  <c r="O361" i="1"/>
  <c r="P361" i="1" s="1"/>
  <c r="O362" i="1" s="1"/>
  <c r="P362" i="1" s="1"/>
  <c r="I361" i="1"/>
  <c r="J361" i="1" s="1"/>
  <c r="G188" i="1"/>
  <c r="Q188" i="1" s="1"/>
  <c r="I362" i="1" l="1"/>
  <c r="J362" i="1" s="1"/>
  <c r="D364" i="1"/>
  <c r="F363" i="1"/>
  <c r="O363" i="1" s="1"/>
  <c r="P363" i="1" s="1"/>
  <c r="K362" i="1"/>
  <c r="L362" i="1" s="1"/>
  <c r="K363" i="1" s="1"/>
  <c r="L363" i="1" s="1"/>
  <c r="H188" i="1"/>
  <c r="R188" i="1" s="1"/>
  <c r="I363" i="1" l="1"/>
  <c r="J363" i="1" s="1"/>
  <c r="D365" i="1"/>
  <c r="F364" i="1"/>
  <c r="K364" i="1" s="1"/>
  <c r="L364" i="1" s="1"/>
  <c r="M363" i="1"/>
  <c r="N363" i="1" s="1"/>
  <c r="M364" i="1" s="1"/>
  <c r="N364" i="1" s="1"/>
  <c r="G189" i="1"/>
  <c r="Q189" i="1" s="1"/>
  <c r="I364" i="1" l="1"/>
  <c r="J364" i="1" s="1"/>
  <c r="D366" i="1"/>
  <c r="F365" i="1"/>
  <c r="M365" i="1" s="1"/>
  <c r="N365" i="1" s="1"/>
  <c r="O364" i="1"/>
  <c r="P364" i="1" s="1"/>
  <c r="O365" i="1" s="1"/>
  <c r="P365" i="1" s="1"/>
  <c r="H189" i="1"/>
  <c r="R189" i="1" s="1"/>
  <c r="I365" i="1" l="1"/>
  <c r="J365" i="1" s="1"/>
  <c r="D367" i="1"/>
  <c r="F366" i="1"/>
  <c r="O366" i="1" s="1"/>
  <c r="P366" i="1" s="1"/>
  <c r="K365" i="1"/>
  <c r="L365" i="1" s="1"/>
  <c r="K366" i="1" s="1"/>
  <c r="L366" i="1" s="1"/>
  <c r="G190" i="1"/>
  <c r="Q190" i="1" s="1"/>
  <c r="I366" i="1" l="1"/>
  <c r="J366" i="1" s="1"/>
  <c r="D368" i="1"/>
  <c r="F367" i="1"/>
  <c r="M366" i="1"/>
  <c r="N366" i="1" s="1"/>
  <c r="M367" i="1" s="1"/>
  <c r="N367" i="1" s="1"/>
  <c r="H190" i="1"/>
  <c r="R190" i="1" s="1"/>
  <c r="I367" i="1" l="1"/>
  <c r="J367" i="1" s="1"/>
  <c r="K367" i="1"/>
  <c r="L367" i="1" s="1"/>
  <c r="F368" i="1"/>
  <c r="M368" i="1" s="1"/>
  <c r="N368" i="1" s="1"/>
  <c r="D369" i="1"/>
  <c r="O367" i="1"/>
  <c r="P367" i="1" s="1"/>
  <c r="G191" i="1"/>
  <c r="Q191" i="1" s="1"/>
  <c r="K368" i="1" l="1"/>
  <c r="L368" i="1" s="1"/>
  <c r="O368" i="1"/>
  <c r="P368" i="1" s="1"/>
  <c r="I368" i="1"/>
  <c r="J368" i="1" s="1"/>
  <c r="I369" i="1"/>
  <c r="J369" i="1" s="1"/>
  <c r="D370" i="1"/>
  <c r="F369" i="1"/>
  <c r="K369" i="1" s="1"/>
  <c r="L369" i="1" s="1"/>
  <c r="H191" i="1"/>
  <c r="R191" i="1" s="1"/>
  <c r="O369" i="1" l="1"/>
  <c r="P369" i="1" s="1"/>
  <c r="D371" i="1"/>
  <c r="F370" i="1"/>
  <c r="O370" i="1" s="1"/>
  <c r="P370" i="1" s="1"/>
  <c r="M369" i="1"/>
  <c r="N369" i="1" s="1"/>
  <c r="G192" i="1"/>
  <c r="Q192" i="1" s="1"/>
  <c r="I370" i="1" l="1"/>
  <c r="J370" i="1" s="1"/>
  <c r="M370" i="1"/>
  <c r="N370" i="1" s="1"/>
  <c r="K370" i="1"/>
  <c r="L370" i="1" s="1"/>
  <c r="D372" i="1"/>
  <c r="F371" i="1"/>
  <c r="H192" i="1"/>
  <c r="R192" i="1" s="1"/>
  <c r="I371" i="1" l="1"/>
  <c r="J371" i="1" s="1"/>
  <c r="D373" i="1"/>
  <c r="F372" i="1"/>
  <c r="M371" i="1"/>
  <c r="N371" i="1" s="1"/>
  <c r="M372" i="1" s="1"/>
  <c r="N372" i="1" s="1"/>
  <c r="K371" i="1"/>
  <c r="L371" i="1" s="1"/>
  <c r="O371" i="1"/>
  <c r="P371" i="1" s="1"/>
  <c r="G193" i="1"/>
  <c r="Q193" i="1" s="1"/>
  <c r="K372" i="1" l="1"/>
  <c r="L372" i="1" s="1"/>
  <c r="O372" i="1"/>
  <c r="P372" i="1" s="1"/>
  <c r="D374" i="1"/>
  <c r="F373" i="1"/>
  <c r="I372" i="1"/>
  <c r="J372" i="1" s="1"/>
  <c r="H193" i="1"/>
  <c r="R193" i="1" s="1"/>
  <c r="K373" i="1" l="1"/>
  <c r="L373" i="1" s="1"/>
  <c r="M373" i="1"/>
  <c r="N373" i="1" s="1"/>
  <c r="F374" i="1"/>
  <c r="B381" i="1"/>
  <c r="I373" i="1"/>
  <c r="J373" i="1" s="1"/>
  <c r="O373" i="1"/>
  <c r="P373" i="1" s="1"/>
  <c r="G194" i="1"/>
  <c r="Q194" i="1" s="1"/>
  <c r="I374" i="1" l="1"/>
  <c r="J374" i="1" s="1"/>
  <c r="I375" i="1" s="1"/>
  <c r="J375" i="1" s="1"/>
  <c r="K374" i="1"/>
  <c r="L374" i="1" s="1"/>
  <c r="K375" i="1" s="1"/>
  <c r="L375" i="1" s="1"/>
  <c r="O374" i="1"/>
  <c r="P374" i="1" s="1"/>
  <c r="O375" i="1" s="1"/>
  <c r="P375" i="1" s="1"/>
  <c r="M374" i="1"/>
  <c r="N374" i="1" s="1"/>
  <c r="M375" i="1" s="1"/>
  <c r="N375" i="1" s="1"/>
  <c r="H194" i="1"/>
  <c r="R194" i="1" s="1"/>
  <c r="G195" i="1" l="1"/>
  <c r="Q195" i="1" s="1"/>
  <c r="H195" i="1" l="1"/>
  <c r="R195" i="1" s="1"/>
  <c r="G196" i="1" l="1"/>
  <c r="Q196" i="1" s="1"/>
  <c r="H196" i="1" l="1"/>
  <c r="R196" i="1" s="1"/>
  <c r="G197" i="1" l="1"/>
  <c r="Q197" i="1" s="1"/>
  <c r="H197" i="1" l="1"/>
  <c r="R197" i="1" s="1"/>
  <c r="G198" i="1"/>
  <c r="Q198" i="1" s="1"/>
  <c r="H198" i="1" l="1"/>
  <c r="R198" i="1" s="1"/>
  <c r="G199" i="1" l="1"/>
  <c r="Q199" i="1" s="1"/>
  <c r="H199" i="1" l="1"/>
  <c r="R199" i="1" s="1"/>
  <c r="G200" i="1" l="1"/>
  <c r="Q200" i="1" s="1"/>
  <c r="H200" i="1" l="1"/>
  <c r="R200" i="1" s="1"/>
  <c r="G201" i="1" l="1"/>
  <c r="Q201" i="1" s="1"/>
  <c r="H201" i="1" l="1"/>
  <c r="R201" i="1" s="1"/>
  <c r="G202" i="1" l="1"/>
  <c r="Q202" i="1" s="1"/>
  <c r="H202" i="1" l="1"/>
  <c r="R202" i="1" s="1"/>
  <c r="G203" i="1" l="1"/>
  <c r="Q203" i="1" s="1"/>
  <c r="H203" i="1" l="1"/>
  <c r="R203" i="1" s="1"/>
  <c r="G204" i="1" l="1"/>
  <c r="Q204" i="1" s="1"/>
  <c r="H204" i="1" l="1"/>
  <c r="R204" i="1" s="1"/>
  <c r="G205" i="1" l="1"/>
  <c r="Q205" i="1" s="1"/>
  <c r="H205" i="1" l="1"/>
  <c r="R205" i="1" s="1"/>
  <c r="G206" i="1" l="1"/>
  <c r="Q206" i="1" s="1"/>
  <c r="H206" i="1" l="1"/>
  <c r="R206" i="1" s="1"/>
  <c r="G207" i="1" l="1"/>
  <c r="Q207" i="1" s="1"/>
  <c r="H207" i="1" l="1"/>
  <c r="R207" i="1" s="1"/>
  <c r="G208" i="1" l="1"/>
  <c r="Q208" i="1" s="1"/>
  <c r="H208" i="1" l="1"/>
  <c r="R208" i="1" s="1"/>
  <c r="G209" i="1" l="1"/>
  <c r="Q209" i="1" s="1"/>
  <c r="H209" i="1" l="1"/>
  <c r="R209" i="1" s="1"/>
  <c r="G210" i="1" l="1"/>
  <c r="Q210" i="1" s="1"/>
  <c r="H210" i="1" l="1"/>
  <c r="R210" i="1" s="1"/>
  <c r="G211" i="1" l="1"/>
  <c r="Q211" i="1" s="1"/>
  <c r="H211" i="1" l="1"/>
  <c r="R211" i="1" s="1"/>
  <c r="G212" i="1" l="1"/>
  <c r="Q212" i="1" s="1"/>
  <c r="H212" i="1" l="1"/>
  <c r="R212" i="1" s="1"/>
  <c r="G213" i="1" l="1"/>
  <c r="Q213" i="1" s="1"/>
  <c r="H213" i="1" l="1"/>
  <c r="R213" i="1" s="1"/>
  <c r="G214" i="1" l="1"/>
  <c r="Q214" i="1" s="1"/>
  <c r="H214" i="1" l="1"/>
  <c r="R214" i="1" s="1"/>
  <c r="G215" i="1" l="1"/>
  <c r="Q215" i="1" s="1"/>
  <c r="H215" i="1" l="1"/>
  <c r="R215" i="1" s="1"/>
  <c r="G216" i="1" l="1"/>
  <c r="Q216" i="1" s="1"/>
  <c r="H216" i="1" l="1"/>
  <c r="R216" i="1" s="1"/>
  <c r="G217" i="1" l="1"/>
  <c r="Q217" i="1" s="1"/>
  <c r="H217" i="1" l="1"/>
  <c r="R217" i="1" s="1"/>
  <c r="G218" i="1" l="1"/>
  <c r="Q218" i="1" s="1"/>
  <c r="H218" i="1" l="1"/>
  <c r="R218" i="1" s="1"/>
  <c r="G219" i="1" l="1"/>
  <c r="Q219" i="1" s="1"/>
  <c r="H219" i="1" l="1"/>
  <c r="R219" i="1" s="1"/>
  <c r="G220" i="1" l="1"/>
  <c r="Q220" i="1" s="1"/>
  <c r="H220" i="1" l="1"/>
  <c r="R220" i="1" s="1"/>
  <c r="G221" i="1" l="1"/>
  <c r="Q221" i="1" s="1"/>
  <c r="H221" i="1" l="1"/>
  <c r="R221" i="1" s="1"/>
  <c r="G222" i="1" l="1"/>
  <c r="Q222" i="1" s="1"/>
  <c r="H222" i="1" l="1"/>
  <c r="R222" i="1" s="1"/>
  <c r="G223" i="1" l="1"/>
  <c r="Q223" i="1" s="1"/>
  <c r="H223" i="1" l="1"/>
  <c r="R223" i="1" s="1"/>
  <c r="G224" i="1" l="1"/>
  <c r="Q224" i="1" s="1"/>
  <c r="H224" i="1" l="1"/>
  <c r="R224" i="1" s="1"/>
  <c r="G225" i="1" l="1"/>
  <c r="Q225" i="1" s="1"/>
  <c r="H225" i="1" l="1"/>
  <c r="R225" i="1" s="1"/>
  <c r="G226" i="1" l="1"/>
  <c r="Q226" i="1" s="1"/>
  <c r="H226" i="1" l="1"/>
  <c r="R226" i="1" s="1"/>
  <c r="G227" i="1" l="1"/>
  <c r="Q227" i="1" s="1"/>
  <c r="H227" i="1" l="1"/>
  <c r="R227" i="1" s="1"/>
  <c r="G228" i="1" l="1"/>
  <c r="Q228" i="1" s="1"/>
  <c r="H228" i="1" l="1"/>
  <c r="R228" i="1" s="1"/>
  <c r="G229" i="1" l="1"/>
  <c r="Q229" i="1" s="1"/>
  <c r="H229" i="1" l="1"/>
  <c r="R229" i="1" s="1"/>
  <c r="G230" i="1" l="1"/>
  <c r="Q230" i="1" s="1"/>
  <c r="H230" i="1" l="1"/>
  <c r="R230" i="1" s="1"/>
  <c r="G231" i="1" l="1"/>
  <c r="Q231" i="1" s="1"/>
  <c r="H231" i="1" l="1"/>
  <c r="R231" i="1" s="1"/>
  <c r="G232" i="1" l="1"/>
  <c r="Q232" i="1" s="1"/>
  <c r="H232" i="1" l="1"/>
  <c r="R232" i="1" s="1"/>
  <c r="G233" i="1" l="1"/>
  <c r="Q233" i="1" s="1"/>
  <c r="H233" i="1" l="1"/>
  <c r="R233" i="1" s="1"/>
  <c r="G234" i="1" l="1"/>
  <c r="Q234" i="1" s="1"/>
  <c r="H234" i="1" l="1"/>
  <c r="R234" i="1" s="1"/>
  <c r="G235" i="1" l="1"/>
  <c r="Q235" i="1" s="1"/>
  <c r="H235" i="1" l="1"/>
  <c r="R235" i="1" s="1"/>
  <c r="G236" i="1" l="1"/>
  <c r="Q236" i="1" s="1"/>
  <c r="H236" i="1" l="1"/>
  <c r="R236" i="1" s="1"/>
  <c r="G237" i="1" l="1"/>
  <c r="Q237" i="1" s="1"/>
  <c r="H237" i="1" l="1"/>
  <c r="R237" i="1" s="1"/>
  <c r="G238" i="1" l="1"/>
  <c r="Q238" i="1" s="1"/>
  <c r="H238" i="1" l="1"/>
  <c r="R238" i="1" s="1"/>
  <c r="G239" i="1" l="1"/>
  <c r="Q239" i="1" s="1"/>
  <c r="H239" i="1" l="1"/>
  <c r="R239" i="1" s="1"/>
  <c r="G240" i="1" l="1"/>
  <c r="Q240" i="1" s="1"/>
  <c r="H240" i="1" l="1"/>
  <c r="R240" i="1" s="1"/>
  <c r="G241" i="1" l="1"/>
  <c r="Q241" i="1" s="1"/>
  <c r="H241" i="1" l="1"/>
  <c r="R241" i="1" s="1"/>
  <c r="G242" i="1" l="1"/>
  <c r="Q242" i="1" s="1"/>
  <c r="H242" i="1" l="1"/>
  <c r="R242" i="1" s="1"/>
  <c r="G243" i="1" l="1"/>
  <c r="Q243" i="1" s="1"/>
  <c r="H243" i="1" l="1"/>
  <c r="R243" i="1" s="1"/>
  <c r="G244" i="1" l="1"/>
  <c r="Q244" i="1" s="1"/>
  <c r="H244" i="1" l="1"/>
  <c r="R244" i="1" s="1"/>
  <c r="G245" i="1" l="1"/>
  <c r="Q245" i="1" s="1"/>
  <c r="H245" i="1" l="1"/>
  <c r="R245" i="1" s="1"/>
  <c r="G246" i="1" l="1"/>
  <c r="Q246" i="1" s="1"/>
  <c r="H246" i="1" l="1"/>
  <c r="R246" i="1" s="1"/>
  <c r="G247" i="1" l="1"/>
  <c r="Q247" i="1" s="1"/>
  <c r="H247" i="1" l="1"/>
  <c r="R247" i="1" s="1"/>
  <c r="G248" i="1" l="1"/>
  <c r="Q248" i="1" s="1"/>
  <c r="H248" i="1" l="1"/>
  <c r="R248" i="1" s="1"/>
  <c r="G249" i="1" l="1"/>
  <c r="Q249" i="1" s="1"/>
  <c r="H249" i="1" l="1"/>
  <c r="R249" i="1" s="1"/>
  <c r="G250" i="1" l="1"/>
  <c r="Q250" i="1" s="1"/>
  <c r="H250" i="1" l="1"/>
  <c r="R250" i="1" s="1"/>
  <c r="G251" i="1" l="1"/>
  <c r="Q251" i="1" s="1"/>
  <c r="H251" i="1" l="1"/>
  <c r="R251" i="1" s="1"/>
  <c r="G252" i="1" l="1"/>
  <c r="Q252" i="1" s="1"/>
  <c r="H252" i="1" l="1"/>
  <c r="R252" i="1" s="1"/>
  <c r="G253" i="1" l="1"/>
  <c r="Q253" i="1" s="1"/>
  <c r="H253" i="1" l="1"/>
  <c r="R253" i="1" s="1"/>
  <c r="G254" i="1" l="1"/>
  <c r="Q254" i="1" s="1"/>
  <c r="H254" i="1" l="1"/>
  <c r="R254" i="1" s="1"/>
  <c r="G255" i="1" l="1"/>
  <c r="Q255" i="1" s="1"/>
  <c r="H255" i="1" l="1"/>
  <c r="R255" i="1" s="1"/>
  <c r="G256" i="1" l="1"/>
  <c r="Q256" i="1" s="1"/>
  <c r="H256" i="1" l="1"/>
  <c r="R256" i="1" s="1"/>
  <c r="G257" i="1" l="1"/>
  <c r="Q257" i="1" s="1"/>
  <c r="H257" i="1" l="1"/>
  <c r="R257" i="1" s="1"/>
  <c r="G258" i="1" l="1"/>
  <c r="Q258" i="1" s="1"/>
  <c r="H258" i="1" l="1"/>
  <c r="R258" i="1" s="1"/>
  <c r="G259" i="1" l="1"/>
  <c r="Q259" i="1" s="1"/>
  <c r="H259" i="1" l="1"/>
  <c r="R259" i="1" s="1"/>
  <c r="G260" i="1" l="1"/>
  <c r="Q260" i="1" s="1"/>
  <c r="H260" i="1" l="1"/>
  <c r="R260" i="1" s="1"/>
  <c r="G261" i="1" l="1"/>
  <c r="Q261" i="1" s="1"/>
  <c r="H261" i="1" l="1"/>
  <c r="R261" i="1" s="1"/>
  <c r="G262" i="1" l="1"/>
  <c r="Q262" i="1" s="1"/>
  <c r="H262" i="1" l="1"/>
  <c r="R262" i="1" s="1"/>
  <c r="G263" i="1" l="1"/>
  <c r="Q263" i="1" s="1"/>
  <c r="H263" i="1" l="1"/>
  <c r="R263" i="1" s="1"/>
  <c r="G264" i="1" l="1"/>
  <c r="Q264" i="1" s="1"/>
  <c r="H264" i="1" l="1"/>
  <c r="R264" i="1" s="1"/>
  <c r="G265" i="1" l="1"/>
  <c r="Q265" i="1" s="1"/>
  <c r="H265" i="1" l="1"/>
  <c r="R265" i="1" s="1"/>
  <c r="G266" i="1" l="1"/>
  <c r="Q266" i="1" s="1"/>
  <c r="H266" i="1" l="1"/>
  <c r="R266" i="1" s="1"/>
  <c r="G267" i="1" l="1"/>
  <c r="Q267" i="1" s="1"/>
  <c r="H267" i="1" l="1"/>
  <c r="R267" i="1" s="1"/>
  <c r="G268" i="1" l="1"/>
  <c r="Q268" i="1" s="1"/>
  <c r="H268" i="1" l="1"/>
  <c r="R268" i="1" s="1"/>
  <c r="G269" i="1" l="1"/>
  <c r="Q269" i="1" s="1"/>
  <c r="H269" i="1" l="1"/>
  <c r="R269" i="1" s="1"/>
  <c r="G270" i="1" l="1"/>
  <c r="Q270" i="1" s="1"/>
  <c r="H270" i="1" l="1"/>
  <c r="R270" i="1" s="1"/>
  <c r="G271" i="1" l="1"/>
  <c r="Q271" i="1" s="1"/>
  <c r="H271" i="1" l="1"/>
  <c r="R271" i="1" s="1"/>
  <c r="G272" i="1" l="1"/>
  <c r="Q272" i="1" s="1"/>
  <c r="H272" i="1" l="1"/>
  <c r="R272" i="1" s="1"/>
  <c r="G273" i="1" l="1"/>
  <c r="Q273" i="1" s="1"/>
  <c r="H273" i="1" l="1"/>
  <c r="R273" i="1" s="1"/>
  <c r="G274" i="1" l="1"/>
  <c r="Q274" i="1" s="1"/>
  <c r="H274" i="1" l="1"/>
  <c r="R274" i="1" s="1"/>
  <c r="G275" i="1" l="1"/>
  <c r="Q275" i="1" s="1"/>
  <c r="H275" i="1" l="1"/>
  <c r="R275" i="1" s="1"/>
  <c r="G276" i="1" l="1"/>
  <c r="Q276" i="1" s="1"/>
  <c r="H276" i="1" l="1"/>
  <c r="R276" i="1" s="1"/>
  <c r="G277" i="1" l="1"/>
  <c r="Q277" i="1" s="1"/>
  <c r="H277" i="1" l="1"/>
  <c r="R277" i="1" s="1"/>
  <c r="G278" i="1" l="1"/>
  <c r="Q278" i="1" s="1"/>
  <c r="H278" i="1" l="1"/>
  <c r="R278" i="1" s="1"/>
  <c r="G279" i="1" l="1"/>
  <c r="Q279" i="1" s="1"/>
  <c r="H279" i="1" l="1"/>
  <c r="R279" i="1" s="1"/>
  <c r="G280" i="1" l="1"/>
  <c r="Q280" i="1" s="1"/>
  <c r="H280" i="1" l="1"/>
  <c r="R280" i="1" s="1"/>
  <c r="G281" i="1" l="1"/>
  <c r="Q281" i="1" s="1"/>
  <c r="H281" i="1" l="1"/>
  <c r="R281" i="1" s="1"/>
  <c r="G282" i="1" l="1"/>
  <c r="Q282" i="1" s="1"/>
  <c r="H282" i="1" l="1"/>
  <c r="R282" i="1" s="1"/>
  <c r="G283" i="1" l="1"/>
  <c r="Q283" i="1" s="1"/>
  <c r="H283" i="1" l="1"/>
  <c r="R283" i="1" s="1"/>
  <c r="G284" i="1" l="1"/>
  <c r="Q284" i="1" s="1"/>
  <c r="H284" i="1" l="1"/>
  <c r="R284" i="1" s="1"/>
  <c r="G285" i="1" l="1"/>
  <c r="Q285" i="1" s="1"/>
  <c r="H285" i="1" l="1"/>
  <c r="R285" i="1" s="1"/>
  <c r="G286" i="1" l="1"/>
  <c r="Q286" i="1" s="1"/>
  <c r="H286" i="1" l="1"/>
  <c r="R286" i="1" s="1"/>
  <c r="G287" i="1" l="1"/>
  <c r="Q287" i="1" s="1"/>
  <c r="H287" i="1" l="1"/>
  <c r="R287" i="1" s="1"/>
  <c r="G288" i="1" l="1"/>
  <c r="Q288" i="1" s="1"/>
  <c r="H288" i="1" l="1"/>
  <c r="R288" i="1" s="1"/>
  <c r="G289" i="1" l="1"/>
  <c r="Q289" i="1" s="1"/>
  <c r="H289" i="1" l="1"/>
  <c r="R289" i="1" s="1"/>
  <c r="G290" i="1" l="1"/>
  <c r="Q290" i="1" s="1"/>
  <c r="H290" i="1" l="1"/>
  <c r="R290" i="1" s="1"/>
  <c r="G291" i="1" l="1"/>
  <c r="Q291" i="1" s="1"/>
  <c r="H291" i="1" l="1"/>
  <c r="R291" i="1" s="1"/>
  <c r="G292" i="1" l="1"/>
  <c r="Q292" i="1" s="1"/>
  <c r="H292" i="1" l="1"/>
  <c r="R292" i="1" s="1"/>
  <c r="G293" i="1" l="1"/>
  <c r="Q293" i="1" s="1"/>
  <c r="H293" i="1" l="1"/>
  <c r="R293" i="1" s="1"/>
  <c r="G294" i="1" l="1"/>
  <c r="H294" i="1" l="1"/>
  <c r="R294" i="1" s="1"/>
  <c r="Q294" i="1"/>
  <c r="G295" i="1" l="1"/>
  <c r="G296" i="1" s="1"/>
  <c r="Q296" i="1" l="1"/>
  <c r="H296" i="1"/>
  <c r="R296" i="1" s="1"/>
  <c r="Q295" i="1"/>
  <c r="H295" i="1"/>
  <c r="R295" i="1" s="1"/>
  <c r="G297" i="1" l="1"/>
  <c r="Q297" i="1" s="1"/>
  <c r="H297" i="1" l="1"/>
  <c r="R297" i="1" s="1"/>
  <c r="G298" i="1" l="1"/>
  <c r="Q298" i="1" s="1"/>
  <c r="H298" i="1" l="1"/>
  <c r="R298" i="1" s="1"/>
  <c r="G299" i="1" l="1"/>
  <c r="Q299" i="1" s="1"/>
  <c r="H299" i="1" l="1"/>
  <c r="R299" i="1" s="1"/>
  <c r="G300" i="1" l="1"/>
  <c r="Q300" i="1" s="1"/>
  <c r="H300" i="1" l="1"/>
  <c r="R300" i="1" s="1"/>
  <c r="G301" i="1" l="1"/>
  <c r="Q301" i="1" s="1"/>
  <c r="H301" i="1" l="1"/>
  <c r="R301" i="1" l="1"/>
  <c r="G302" i="1"/>
  <c r="H302" i="1" l="1"/>
  <c r="Q302" i="1"/>
  <c r="R302" i="1" l="1"/>
  <c r="G303" i="1"/>
  <c r="H303" i="1" l="1"/>
  <c r="Q303" i="1"/>
  <c r="R303" i="1" l="1"/>
  <c r="G304" i="1"/>
  <c r="H304" i="1" l="1"/>
  <c r="Q304" i="1"/>
  <c r="R304" i="1" l="1"/>
  <c r="G305" i="1"/>
  <c r="Q305" i="1" l="1"/>
  <c r="H305" i="1"/>
  <c r="R305" i="1" l="1"/>
  <c r="G306" i="1"/>
  <c r="H306" i="1" l="1"/>
  <c r="Q306" i="1"/>
  <c r="R306" i="1" l="1"/>
  <c r="G307" i="1"/>
  <c r="Q307" i="1" l="1"/>
  <c r="H307" i="1"/>
  <c r="R307" i="1" l="1"/>
  <c r="G308" i="1"/>
  <c r="H308" i="1" l="1"/>
  <c r="Q308" i="1"/>
  <c r="R308" i="1" l="1"/>
  <c r="G309" i="1"/>
  <c r="H309" i="1" l="1"/>
  <c r="Q309" i="1"/>
  <c r="R309" i="1" l="1"/>
  <c r="G310" i="1"/>
  <c r="H310" i="1" l="1"/>
  <c r="Q310" i="1"/>
  <c r="R310" i="1" l="1"/>
  <c r="G311" i="1"/>
  <c r="Q311" i="1" l="1"/>
  <c r="H311" i="1"/>
  <c r="R311" i="1" l="1"/>
  <c r="G312" i="1"/>
  <c r="Q312" i="1" l="1"/>
  <c r="H312" i="1"/>
  <c r="R312" i="1" l="1"/>
  <c r="G313" i="1"/>
  <c r="Q313" i="1" l="1"/>
  <c r="H313" i="1"/>
  <c r="R313" i="1" l="1"/>
  <c r="G314" i="1"/>
  <c r="H314" i="1" l="1"/>
  <c r="Q314" i="1"/>
  <c r="R314" i="1" l="1"/>
  <c r="G315" i="1"/>
  <c r="H315" i="1" l="1"/>
  <c r="Q315" i="1"/>
  <c r="R315" i="1" l="1"/>
  <c r="G316" i="1"/>
  <c r="H316" i="1" l="1"/>
  <c r="Q316" i="1"/>
  <c r="R316" i="1" l="1"/>
  <c r="G317" i="1"/>
  <c r="Q317" i="1" l="1"/>
  <c r="H317" i="1"/>
  <c r="R317" i="1" l="1"/>
  <c r="G318" i="1"/>
  <c r="H318" i="1" l="1"/>
  <c r="Q318" i="1"/>
  <c r="R318" i="1" l="1"/>
  <c r="G319" i="1"/>
  <c r="Q319" i="1" l="1"/>
  <c r="H319" i="1"/>
  <c r="R319" i="1" l="1"/>
  <c r="G320" i="1"/>
  <c r="H320" i="1" l="1"/>
  <c r="Q320" i="1"/>
  <c r="R320" i="1" l="1"/>
  <c r="G321" i="1"/>
  <c r="Q321" i="1" l="1"/>
  <c r="H321" i="1"/>
  <c r="R321" i="1" l="1"/>
  <c r="G322" i="1"/>
  <c r="H322" i="1" l="1"/>
  <c r="Q322" i="1"/>
  <c r="R322" i="1" l="1"/>
  <c r="G323" i="1"/>
  <c r="Q323" i="1" l="1"/>
  <c r="H323" i="1"/>
  <c r="R323" i="1" l="1"/>
  <c r="G324" i="1"/>
  <c r="Q324" i="1" l="1"/>
  <c r="H324" i="1"/>
  <c r="R324" i="1" l="1"/>
  <c r="G325" i="1"/>
  <c r="H325" i="1" l="1"/>
  <c r="G326" i="1" s="1"/>
  <c r="Q325" i="1"/>
  <c r="H326" i="1" l="1"/>
  <c r="Q326" i="1"/>
  <c r="R325" i="1"/>
  <c r="R326" i="1" l="1"/>
  <c r="G327" i="1"/>
  <c r="Q327" i="1"/>
  <c r="H327" i="1"/>
  <c r="R327" i="1" l="1"/>
  <c r="G328" i="1"/>
  <c r="H328" i="1" l="1"/>
  <c r="Q328" i="1"/>
  <c r="R328" i="1" l="1"/>
  <c r="G329" i="1"/>
  <c r="Q329" i="1" l="1"/>
  <c r="H329" i="1"/>
  <c r="R329" i="1" l="1"/>
  <c r="G330" i="1"/>
  <c r="H330" i="1" l="1"/>
  <c r="Q330" i="1"/>
  <c r="R330" i="1" l="1"/>
  <c r="G331" i="1"/>
  <c r="H331" i="1" l="1"/>
  <c r="Q331" i="1"/>
  <c r="R331" i="1" l="1"/>
  <c r="G332" i="1"/>
  <c r="Q332" i="1" l="1"/>
  <c r="H332" i="1"/>
  <c r="R332" i="1" l="1"/>
  <c r="G333" i="1"/>
  <c r="H333" i="1" l="1"/>
  <c r="Q333" i="1"/>
  <c r="R333" i="1" l="1"/>
  <c r="G334" i="1"/>
  <c r="H334" i="1" l="1"/>
  <c r="Q334" i="1"/>
  <c r="R334" i="1" l="1"/>
  <c r="G335" i="1"/>
  <c r="Q335" i="1" l="1"/>
  <c r="H335" i="1"/>
  <c r="R335" i="1" l="1"/>
  <c r="G336" i="1"/>
  <c r="H336" i="1" l="1"/>
  <c r="Q336" i="1"/>
  <c r="R336" i="1" l="1"/>
  <c r="G337" i="1"/>
  <c r="Q337" i="1" l="1"/>
  <c r="H337" i="1"/>
  <c r="R337" i="1" l="1"/>
  <c r="G338" i="1"/>
  <c r="H338" i="1" l="1"/>
  <c r="Q338" i="1"/>
  <c r="R338" i="1" l="1"/>
  <c r="G339" i="1"/>
  <c r="H339" i="1" l="1"/>
  <c r="Q339" i="1"/>
  <c r="R339" i="1" l="1"/>
  <c r="G340" i="1"/>
  <c r="Q340" i="1" l="1"/>
  <c r="H340" i="1"/>
  <c r="R340" i="1" l="1"/>
  <c r="G341" i="1"/>
  <c r="H341" i="1" l="1"/>
  <c r="Q341" i="1"/>
  <c r="R341" i="1" l="1"/>
  <c r="G342" i="1"/>
  <c r="Q342" i="1" l="1"/>
  <c r="H342" i="1"/>
  <c r="R342" i="1" l="1"/>
  <c r="G343" i="1"/>
  <c r="H343" i="1" l="1"/>
  <c r="Q343" i="1"/>
  <c r="R343" i="1" l="1"/>
  <c r="G344" i="1"/>
  <c r="Q344" i="1" l="1"/>
  <c r="H344" i="1"/>
  <c r="R344" i="1" l="1"/>
  <c r="G345" i="1"/>
  <c r="H345" i="1" l="1"/>
  <c r="Q345" i="1"/>
  <c r="R345" i="1" l="1"/>
  <c r="G346" i="1"/>
  <c r="Q346" i="1" l="1"/>
  <c r="H346" i="1"/>
  <c r="R346" i="1" l="1"/>
  <c r="G347" i="1"/>
  <c r="H347" i="1" l="1"/>
  <c r="Q347" i="1"/>
  <c r="R347" i="1" l="1"/>
  <c r="G348" i="1"/>
  <c r="H348" i="1" l="1"/>
  <c r="Q348" i="1"/>
  <c r="R348" i="1" l="1"/>
  <c r="G349" i="1"/>
  <c r="Q349" i="1" l="1"/>
  <c r="H349" i="1"/>
  <c r="R349" i="1" l="1"/>
  <c r="G350" i="1"/>
  <c r="H350" i="1" l="1"/>
  <c r="Q350" i="1"/>
  <c r="R350" i="1" l="1"/>
  <c r="G351" i="1"/>
  <c r="H351" i="1" l="1"/>
  <c r="Q351" i="1"/>
  <c r="R351" i="1" l="1"/>
  <c r="G352" i="1"/>
  <c r="H352" i="1" l="1"/>
  <c r="Q352" i="1"/>
  <c r="R352" i="1" l="1"/>
  <c r="G353" i="1"/>
  <c r="Q353" i="1" l="1"/>
  <c r="H353" i="1"/>
  <c r="R353" i="1" l="1"/>
  <c r="G354" i="1"/>
  <c r="Q354" i="1" l="1"/>
  <c r="H354" i="1"/>
  <c r="R354" i="1" l="1"/>
  <c r="G355" i="1"/>
  <c r="Q355" i="1" l="1"/>
  <c r="H355" i="1"/>
  <c r="R355" i="1" l="1"/>
  <c r="G356" i="1"/>
  <c r="H356" i="1" l="1"/>
  <c r="Q356" i="1"/>
  <c r="R356" i="1" l="1"/>
  <c r="G357" i="1"/>
  <c r="Q357" i="1" l="1"/>
  <c r="H357" i="1"/>
  <c r="R357" i="1" l="1"/>
  <c r="G358" i="1"/>
  <c r="Q358" i="1" l="1"/>
  <c r="H358" i="1"/>
  <c r="R358" i="1" l="1"/>
  <c r="G359" i="1"/>
  <c r="Q359" i="1" l="1"/>
  <c r="H359" i="1"/>
  <c r="R359" i="1" l="1"/>
  <c r="G360" i="1"/>
  <c r="Q360" i="1" l="1"/>
  <c r="H360" i="1"/>
  <c r="R360" i="1" l="1"/>
  <c r="G361" i="1"/>
  <c r="Q361" i="1" l="1"/>
  <c r="H361" i="1"/>
  <c r="R361" i="1" l="1"/>
  <c r="G362" i="1"/>
  <c r="H362" i="1" l="1"/>
  <c r="Q362" i="1"/>
  <c r="R362" i="1" l="1"/>
  <c r="G363" i="1"/>
  <c r="Q363" i="1" l="1"/>
  <c r="H363" i="1"/>
  <c r="R363" i="1" l="1"/>
  <c r="G364" i="1"/>
  <c r="H364" i="1" l="1"/>
  <c r="Q364" i="1"/>
  <c r="R364" i="1" l="1"/>
  <c r="G365" i="1"/>
  <c r="Q365" i="1" l="1"/>
  <c r="H365" i="1"/>
  <c r="R365" i="1" l="1"/>
  <c r="G366" i="1"/>
  <c r="Q366" i="1" l="1"/>
  <c r="H366" i="1"/>
  <c r="R366" i="1" l="1"/>
  <c r="G367" i="1"/>
  <c r="H367" i="1" l="1"/>
  <c r="Q367" i="1"/>
  <c r="R367" i="1" l="1"/>
  <c r="G368" i="1"/>
  <c r="H368" i="1" l="1"/>
  <c r="Q368" i="1"/>
  <c r="R368" i="1" l="1"/>
  <c r="G369" i="1"/>
  <c r="Q369" i="1" l="1"/>
  <c r="H369" i="1"/>
  <c r="R369" i="1" l="1"/>
  <c r="G370" i="1"/>
  <c r="Q370" i="1" l="1"/>
  <c r="H370" i="1"/>
  <c r="R370" i="1" l="1"/>
  <c r="G371" i="1"/>
  <c r="Q371" i="1" l="1"/>
  <c r="H371" i="1"/>
  <c r="R371" i="1" l="1"/>
  <c r="G372" i="1"/>
  <c r="H372" i="1" l="1"/>
  <c r="Q372" i="1"/>
  <c r="R372" i="1" l="1"/>
  <c r="G373" i="1"/>
  <c r="Q373" i="1" l="1"/>
  <c r="H373" i="1"/>
  <c r="R373" i="1" l="1"/>
  <c r="G374" i="1"/>
  <c r="H374" i="1" l="1"/>
  <c r="Q374" i="1"/>
  <c r="R374" i="1" l="1"/>
  <c r="G375" i="1"/>
  <c r="H375" i="1" l="1"/>
  <c r="R375" i="1" s="1"/>
  <c r="Q375" i="1"/>
</calcChain>
</file>

<file path=xl/sharedStrings.xml><?xml version="1.0" encoding="utf-8"?>
<sst xmlns="http://schemas.openxmlformats.org/spreadsheetml/2006/main" count="397" uniqueCount="52">
  <si>
    <t>Description</t>
  </si>
  <si>
    <t>Date</t>
  </si>
  <si>
    <t>Value</t>
  </si>
  <si>
    <t>Running value</t>
  </si>
  <si>
    <t>Investments</t>
  </si>
  <si>
    <t>Total</t>
  </si>
  <si>
    <t>Eric Value</t>
  </si>
  <si>
    <t>Eric %</t>
  </si>
  <si>
    <t>Elaine Value Uncrys</t>
  </si>
  <si>
    <t>Elain % Uncrys</t>
  </si>
  <si>
    <t>Elaine Value Crys</t>
  </si>
  <si>
    <t>Elaine % Crys</t>
  </si>
  <si>
    <t>Jayne Value</t>
  </si>
  <si>
    <t>Jayne %</t>
  </si>
  <si>
    <t>General Value</t>
  </si>
  <si>
    <t>General %</t>
  </si>
  <si>
    <t>Reserve Rent</t>
  </si>
  <si>
    <t>SW Transfer in for Eric</t>
  </si>
  <si>
    <t>Interest</t>
  </si>
  <si>
    <t>Clerical Medical Transfer in for Jayne</t>
  </si>
  <si>
    <t>Elaine Crystallisation of £50,000(£12,500 taken as PCLS)</t>
  </si>
  <si>
    <t>Skandia</t>
  </si>
  <si>
    <t>Reserve Interest</t>
  </si>
  <si>
    <t>Cheque out</t>
  </si>
  <si>
    <t>Rent</t>
  </si>
  <si>
    <t>Julian Hodge Bank</t>
  </si>
  <si>
    <t>Contribution £50,000 (22% to Elaine, 78% to Jayne)</t>
  </si>
  <si>
    <t>Julian Hodge Bank - Payment</t>
  </si>
  <si>
    <t>Old Mutual</t>
  </si>
  <si>
    <t>Contribution - no details on allocation, so assigned to unallocated</t>
  </si>
  <si>
    <t>AIB Adjustment</t>
  </si>
  <si>
    <t>Contribution £120,000 - £40,000 each member</t>
  </si>
  <si>
    <t>GDPR Fee</t>
  </si>
  <si>
    <t>FUND VALUATION 29/05/2018</t>
  </si>
  <si>
    <t>Total Check</t>
  </si>
  <si>
    <t>% Check</t>
  </si>
  <si>
    <t>Property value increase by £95,000 to £320,000</t>
  </si>
  <si>
    <t>In Specie Contribution (see note)</t>
  </si>
  <si>
    <t>£20,000 contribution - £15,600 to Jayne, £4,400 to Elaine</t>
  </si>
  <si>
    <t>Contribution £50,000 (22% to Elaine, 78% to Jayne), but Jayne would've exceeded her annual allowance &amp; carry forward limit by £3,600, so this sum is allocated to the General fund</t>
  </si>
  <si>
    <t>Contribution £100,000 (25% to Elaine, 75% to Jayne), but Jayne would've exceeded her annual allowance limit by £35,000 (carry forward has been exhausted), so this is allocated to the General fund</t>
  </si>
  <si>
    <t>ICO Renewal</t>
  </si>
  <si>
    <t>TPR Levy</t>
  </si>
  <si>
    <t>EoY Investment Valuation</t>
  </si>
  <si>
    <t>Fund Valuation Update</t>
  </si>
  <si>
    <t>Folglade Fund Split - 30/3/21</t>
  </si>
  <si>
    <t>Total valuation</t>
  </si>
  <si>
    <t>Non-cash valuation</t>
  </si>
  <si>
    <t>Old Mutual (15/4/2021)</t>
  </si>
  <si>
    <t>Julian Hodge Fixed Term Deposit (31/03/2021)</t>
  </si>
  <si>
    <t>Property 29/04/2021</t>
  </si>
  <si>
    <t>Cash in AIB 11/05/2021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</si>
</sst>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 applyAlignment="1">
      <alignment wrapText="1"/>
    </xf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0" fontId="0" fillId="0" borderId="0" xfId="0" applyNumberFormat="1" applyFill="1" applyAlignment="1">
      <alignment wrapText="1"/>
    </xf>
    <xf numFmtId="164" fontId="0" fillId="0" borderId="0" xfId="0" applyNumberFormat="1" applyFill="1"/>
    <xf numFmtId="14" fontId="0" fillId="0" borderId="0" xfId="0" applyNumberFormat="1" applyFill="1" applyAlignment="1">
      <alignment wrapText="1"/>
    </xf>
    <xf numFmtId="0" fontId="1" fillId="0" borderId="0" xfId="0" applyNumberFormat="1" applyFont="1" applyAlignment="1">
      <alignment wrapText="1"/>
    </xf>
    <xf numFmtId="0" fontId="0" fillId="2" borderId="0" xfId="0" applyNumberFormat="1" applyFill="1" applyAlignment="1">
      <alignment wrapText="1"/>
    </xf>
    <xf numFmtId="1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14" fontId="0" fillId="0" borderId="0" xfId="0" applyNumberFormat="1" applyFill="1"/>
    <xf numFmtId="165" fontId="0" fillId="0" borderId="0" xfId="0" applyNumberFormat="1" applyFill="1"/>
    <xf numFmtId="164" fontId="0" fillId="3" borderId="0" xfId="0" applyNumberFormat="1" applyFill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2"/>
  <sheetViews>
    <sheetView tabSelected="1" topLeftCell="B1" workbookViewId="0">
      <pane ySplit="2" topLeftCell="A359" activePane="bottomLeft" state="frozen"/>
      <selection pane="bottomLeft" activeCell="M375" sqref="M375"/>
    </sheetView>
  </sheetViews>
  <sheetFormatPr defaultRowHeight="15" x14ac:dyDescent="0.25"/>
  <cols>
    <col min="1" max="1" width="29.42578125" bestFit="1" customWidth="1"/>
    <col min="2" max="2" width="14.5703125" customWidth="1"/>
    <col min="3" max="3" width="12.7109375" customWidth="1"/>
    <col min="4" max="4" width="15" customWidth="1"/>
    <col min="5" max="5" width="17.28515625" customWidth="1"/>
    <col min="6" max="6" width="14.28515625" customWidth="1"/>
    <col min="7" max="7" width="12.85546875" customWidth="1"/>
    <col min="8" max="8" width="11.5703125" customWidth="1"/>
    <col min="9" max="9" width="18.7109375" customWidth="1"/>
    <col min="10" max="10" width="18.5703125" customWidth="1"/>
    <col min="11" max="11" width="19.28515625" customWidth="1"/>
    <col min="12" max="12" width="19" customWidth="1"/>
    <col min="13" max="13" width="13.7109375" customWidth="1"/>
    <col min="15" max="15" width="14.140625" customWidth="1"/>
    <col min="16" max="16" width="13.42578125" customWidth="1"/>
    <col min="17" max="18" width="18.28515625" customWidth="1"/>
  </cols>
  <sheetData>
    <row r="1" spans="1:18" x14ac:dyDescent="0.25">
      <c r="A1" s="8" t="s">
        <v>45</v>
      </c>
      <c r="C1" s="2"/>
      <c r="D1" s="2"/>
      <c r="E1" s="2"/>
      <c r="F1" s="2"/>
      <c r="G1" s="2"/>
      <c r="H1" s="3"/>
      <c r="I1" s="2"/>
      <c r="J1" s="3"/>
      <c r="K1" s="2"/>
      <c r="L1" s="3"/>
      <c r="M1" s="2"/>
      <c r="N1" s="3"/>
      <c r="O1" s="2"/>
      <c r="P1" s="3"/>
    </row>
    <row r="2" spans="1:18" x14ac:dyDescent="0.25">
      <c r="A2" s="1" t="s">
        <v>0</v>
      </c>
      <c r="B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8</v>
      </c>
      <c r="J2" s="3" t="s">
        <v>9</v>
      </c>
      <c r="K2" s="2" t="s">
        <v>10</v>
      </c>
      <c r="L2" s="3" t="s">
        <v>11</v>
      </c>
      <c r="M2" s="2" t="s">
        <v>12</v>
      </c>
      <c r="N2" s="3" t="s">
        <v>13</v>
      </c>
      <c r="O2" s="2" t="s">
        <v>14</v>
      </c>
      <c r="P2" s="3" t="s">
        <v>15</v>
      </c>
      <c r="Q2" s="2" t="s">
        <v>34</v>
      </c>
      <c r="R2" s="3" t="s">
        <v>35</v>
      </c>
    </row>
    <row r="3" spans="1:18" x14ac:dyDescent="0.25">
      <c r="A3" s="1"/>
      <c r="C3" s="2"/>
      <c r="D3" s="2"/>
      <c r="E3" s="2"/>
      <c r="F3" s="2"/>
      <c r="G3" s="2"/>
      <c r="H3" s="3"/>
      <c r="I3" s="2"/>
      <c r="J3" s="3"/>
      <c r="K3" s="2"/>
      <c r="L3" s="3"/>
      <c r="M3" s="2"/>
      <c r="N3" s="3"/>
      <c r="O3" s="2"/>
      <c r="P3" s="3"/>
    </row>
    <row r="4" spans="1:18" s="13" customFormat="1" ht="30" x14ac:dyDescent="0.25">
      <c r="A4" s="5" t="s">
        <v>37</v>
      </c>
      <c r="B4" s="14">
        <v>41005</v>
      </c>
      <c r="C4" s="6">
        <v>0</v>
      </c>
      <c r="D4" s="6">
        <v>0</v>
      </c>
      <c r="E4" s="6">
        <v>225000</v>
      </c>
      <c r="F4" s="6">
        <f>D4+E4</f>
        <v>225000</v>
      </c>
      <c r="G4" s="6">
        <v>60926.25</v>
      </c>
      <c r="H4" s="15">
        <f>G4/F4</f>
        <v>0.27078333333333332</v>
      </c>
      <c r="I4" s="6">
        <v>50000</v>
      </c>
      <c r="J4" s="15">
        <f>I4/F4</f>
        <v>0.22222222222222221</v>
      </c>
      <c r="K4" s="6"/>
      <c r="L4" s="15"/>
      <c r="M4" s="6">
        <v>114073.75</v>
      </c>
      <c r="N4" s="15">
        <f>M4/F4</f>
        <v>0.50699444444444441</v>
      </c>
      <c r="O4" s="6">
        <v>0</v>
      </c>
      <c r="P4" s="15">
        <f>O4/F4</f>
        <v>0</v>
      </c>
      <c r="Q4" s="11">
        <f>G4+I4+K4+M4+O4</f>
        <v>225000</v>
      </c>
      <c r="R4" s="12">
        <f>H4+J4+L4+N4+P4</f>
        <v>1</v>
      </c>
    </row>
    <row r="5" spans="1:18" x14ac:dyDescent="0.25">
      <c r="A5" s="1" t="s">
        <v>16</v>
      </c>
      <c r="B5" s="4">
        <v>41032</v>
      </c>
      <c r="C5" s="2">
        <v>1833</v>
      </c>
      <c r="D5" s="2">
        <f>D4+C5</f>
        <v>1833</v>
      </c>
      <c r="E5" s="2">
        <v>225000</v>
      </c>
      <c r="F5" s="2">
        <f t="shared" ref="F5:F68" si="0">D5+E5</f>
        <v>226833</v>
      </c>
      <c r="G5" s="2">
        <f>H4*F5</f>
        <v>61422.595849999998</v>
      </c>
      <c r="H5" s="3">
        <f>G5/F5</f>
        <v>0.27078333333333332</v>
      </c>
      <c r="I5" s="2">
        <f>I4+(C5*J4)</f>
        <v>50407.333333333336</v>
      </c>
      <c r="J5" s="3">
        <f t="shared" ref="J5:J68" si="1">I5/F5</f>
        <v>0.22222222222222224</v>
      </c>
      <c r="K5" s="2"/>
      <c r="L5" s="3"/>
      <c r="M5" s="2">
        <f>N4*F5</f>
        <v>115003.07081666666</v>
      </c>
      <c r="N5" s="3">
        <f>M5/F5</f>
        <v>0.50699444444444441</v>
      </c>
      <c r="O5" s="2">
        <f>O4+(C5*P4)</f>
        <v>0</v>
      </c>
      <c r="P5" s="3">
        <f t="shared" ref="P5:P68" si="2">O5/F5</f>
        <v>0</v>
      </c>
      <c r="Q5" s="11">
        <f t="shared" ref="Q5:Q68" si="3">G5+I5+K5+M5+O5</f>
        <v>226833</v>
      </c>
      <c r="R5" s="12">
        <f t="shared" ref="R5:R68" si="4">H5+J5+L5+N5+P5</f>
        <v>1</v>
      </c>
    </row>
    <row r="6" spans="1:18" x14ac:dyDescent="0.25">
      <c r="A6" s="1" t="s">
        <v>17</v>
      </c>
      <c r="B6" s="4">
        <v>41039</v>
      </c>
      <c r="C6" s="2">
        <v>37661.19</v>
      </c>
      <c r="D6" s="2">
        <f t="shared" ref="D6:D69" si="5">D5+C6</f>
        <v>39494.19</v>
      </c>
      <c r="E6" s="2">
        <v>225000</v>
      </c>
      <c r="F6" s="2">
        <f t="shared" si="0"/>
        <v>264494.19</v>
      </c>
      <c r="G6" s="2">
        <f>G5+C6</f>
        <v>99083.78585</v>
      </c>
      <c r="H6" s="3">
        <f>G6/F6</f>
        <v>0.37461611481900603</v>
      </c>
      <c r="I6" s="2">
        <f>I5</f>
        <v>50407.333333333336</v>
      </c>
      <c r="J6" s="3">
        <f t="shared" si="1"/>
        <v>0.19058011570436892</v>
      </c>
      <c r="K6" s="2"/>
      <c r="L6" s="3"/>
      <c r="M6" s="2">
        <f>M5</f>
        <v>115003.07081666666</v>
      </c>
      <c r="N6" s="3">
        <f t="shared" ref="N6:N11" si="6">M6/F6</f>
        <v>0.43480376947662502</v>
      </c>
      <c r="O6" s="2">
        <f>O5</f>
        <v>0</v>
      </c>
      <c r="P6" s="3">
        <f t="shared" si="2"/>
        <v>0</v>
      </c>
      <c r="Q6" s="11">
        <f t="shared" si="3"/>
        <v>264494.19</v>
      </c>
      <c r="R6" s="12">
        <f t="shared" si="4"/>
        <v>1</v>
      </c>
    </row>
    <row r="7" spans="1:18" x14ac:dyDescent="0.25">
      <c r="A7" s="1" t="s">
        <v>17</v>
      </c>
      <c r="B7" s="4">
        <v>41039</v>
      </c>
      <c r="C7" s="2">
        <v>362867.84</v>
      </c>
      <c r="D7" s="2">
        <f t="shared" si="5"/>
        <v>402362.03</v>
      </c>
      <c r="E7" s="2">
        <v>225000</v>
      </c>
      <c r="F7" s="2">
        <f t="shared" si="0"/>
        <v>627362.03</v>
      </c>
      <c r="G7" s="2">
        <f>G6+C7</f>
        <v>461951.62585000001</v>
      </c>
      <c r="H7" s="3">
        <f t="shared" ref="H7:H70" si="7">G7/F7</f>
        <v>0.73633979067875688</v>
      </c>
      <c r="I7" s="2">
        <f>I6</f>
        <v>50407.333333333336</v>
      </c>
      <c r="J7" s="3">
        <f t="shared" si="1"/>
        <v>8.0348078020171756E-2</v>
      </c>
      <c r="K7" s="2"/>
      <c r="L7" s="3"/>
      <c r="M7" s="2">
        <f>M6</f>
        <v>115003.07081666666</v>
      </c>
      <c r="N7" s="3">
        <f t="shared" si="6"/>
        <v>0.18331213130107132</v>
      </c>
      <c r="O7" s="2">
        <f>O6</f>
        <v>0</v>
      </c>
      <c r="P7" s="3">
        <f t="shared" si="2"/>
        <v>0</v>
      </c>
      <c r="Q7" s="11">
        <f t="shared" si="3"/>
        <v>627362.03</v>
      </c>
      <c r="R7" s="12">
        <f t="shared" si="4"/>
        <v>1</v>
      </c>
    </row>
    <row r="8" spans="1:18" x14ac:dyDescent="0.25">
      <c r="A8" s="1" t="s">
        <v>18</v>
      </c>
      <c r="B8" s="4">
        <v>41066</v>
      </c>
      <c r="C8" s="2">
        <v>148.13999999999999</v>
      </c>
      <c r="D8" s="2">
        <f>D7+C8</f>
        <v>402510.17000000004</v>
      </c>
      <c r="E8" s="2">
        <v>225000</v>
      </c>
      <c r="F8" s="2">
        <f t="shared" si="0"/>
        <v>627510.17000000004</v>
      </c>
      <c r="G8" s="2">
        <f>G7+(C8*H7)</f>
        <v>462060.70722659118</v>
      </c>
      <c r="H8" s="3">
        <f t="shared" si="7"/>
        <v>0.73633979067875688</v>
      </c>
      <c r="I8" s="2">
        <f>I7+(C8*J7)</f>
        <v>50419.236097611247</v>
      </c>
      <c r="J8" s="3">
        <f t="shared" si="1"/>
        <v>8.0348078020171756E-2</v>
      </c>
      <c r="K8" s="2"/>
      <c r="L8" s="3"/>
      <c r="M8" s="2">
        <f>F8*N7</f>
        <v>115030.22667579759</v>
      </c>
      <c r="N8" s="3">
        <f t="shared" si="6"/>
        <v>0.18331213130107132</v>
      </c>
      <c r="O8" s="2">
        <f>O7+(P7*C8)</f>
        <v>0</v>
      </c>
      <c r="P8" s="3">
        <f t="shared" si="2"/>
        <v>0</v>
      </c>
      <c r="Q8" s="11">
        <f t="shared" si="3"/>
        <v>627510.17000000004</v>
      </c>
      <c r="R8" s="12">
        <f t="shared" si="4"/>
        <v>1</v>
      </c>
    </row>
    <row r="9" spans="1:18" x14ac:dyDescent="0.25">
      <c r="A9" s="1" t="s">
        <v>16</v>
      </c>
      <c r="B9" s="4">
        <v>41066</v>
      </c>
      <c r="C9" s="2">
        <v>1833</v>
      </c>
      <c r="D9" s="2">
        <f t="shared" si="5"/>
        <v>404343.17000000004</v>
      </c>
      <c r="E9" s="2">
        <v>225000</v>
      </c>
      <c r="F9" s="2">
        <f t="shared" si="0"/>
        <v>629343.17000000004</v>
      </c>
      <c r="G9" s="2">
        <f>G8+(C9*H8)</f>
        <v>463410.41806290537</v>
      </c>
      <c r="H9" s="3">
        <f t="shared" si="7"/>
        <v>0.73633979067875699</v>
      </c>
      <c r="I9" s="2">
        <f>I8+(C9*J8)</f>
        <v>50566.514124622219</v>
      </c>
      <c r="J9" s="3">
        <f t="shared" si="1"/>
        <v>8.0348078020171756E-2</v>
      </c>
      <c r="K9" s="2"/>
      <c r="L9" s="3"/>
      <c r="M9" s="2">
        <f t="shared" ref="M9:M11" si="8">F9*N8</f>
        <v>115366.23781247246</v>
      </c>
      <c r="N9" s="3">
        <f t="shared" si="6"/>
        <v>0.18331213130107132</v>
      </c>
      <c r="O9" s="2">
        <f>O8+(P8*C9)</f>
        <v>0</v>
      </c>
      <c r="P9" s="3">
        <f t="shared" si="2"/>
        <v>0</v>
      </c>
      <c r="Q9" s="11">
        <f t="shared" si="3"/>
        <v>629343.17000000004</v>
      </c>
      <c r="R9" s="12">
        <f t="shared" si="4"/>
        <v>1</v>
      </c>
    </row>
    <row r="10" spans="1:18" x14ac:dyDescent="0.25">
      <c r="A10" s="1" t="s">
        <v>16</v>
      </c>
      <c r="B10" s="4">
        <v>41093</v>
      </c>
      <c r="C10" s="2">
        <v>1833</v>
      </c>
      <c r="D10" s="2">
        <f>D9+C10</f>
        <v>406176.17000000004</v>
      </c>
      <c r="E10" s="2">
        <v>225000</v>
      </c>
      <c r="F10" s="2">
        <f t="shared" si="0"/>
        <v>631176.17000000004</v>
      </c>
      <c r="G10" s="2">
        <f>G9+(C10*H9)</f>
        <v>464760.12889921956</v>
      </c>
      <c r="H10" s="3">
        <f t="shared" si="7"/>
        <v>0.73633979067875699</v>
      </c>
      <c r="I10" s="2">
        <f>I9+(C10*J9)</f>
        <v>50713.792151633192</v>
      </c>
      <c r="J10" s="3">
        <f t="shared" si="1"/>
        <v>8.0348078020171756E-2</v>
      </c>
      <c r="K10" s="2"/>
      <c r="L10" s="3"/>
      <c r="M10" s="2">
        <f t="shared" si="8"/>
        <v>115702.24894914732</v>
      </c>
      <c r="N10" s="3">
        <f t="shared" si="6"/>
        <v>0.18331213130107132</v>
      </c>
      <c r="O10" s="2">
        <f>O9+(P9*C10)</f>
        <v>0</v>
      </c>
      <c r="P10" s="3">
        <f t="shared" si="2"/>
        <v>0</v>
      </c>
      <c r="Q10" s="11">
        <f t="shared" si="3"/>
        <v>631176.17000000004</v>
      </c>
      <c r="R10" s="12">
        <f t="shared" si="4"/>
        <v>1</v>
      </c>
    </row>
    <row r="11" spans="1:18" x14ac:dyDescent="0.25">
      <c r="A11" s="1" t="s">
        <v>18</v>
      </c>
      <c r="B11" s="4">
        <v>41095</v>
      </c>
      <c r="C11" s="2">
        <v>142.88999999999999</v>
      </c>
      <c r="D11" s="2">
        <f t="shared" si="5"/>
        <v>406319.06000000006</v>
      </c>
      <c r="E11" s="2">
        <v>225000</v>
      </c>
      <c r="F11" s="2">
        <f t="shared" si="0"/>
        <v>631319.06000000006</v>
      </c>
      <c r="G11" s="2">
        <f>G10+(C11*H10)</f>
        <v>464865.34449190967</v>
      </c>
      <c r="H11" s="3">
        <f t="shared" si="7"/>
        <v>0.73633979067875699</v>
      </c>
      <c r="I11" s="2">
        <f>I10+(C11*J10)</f>
        <v>50725.273088501497</v>
      </c>
      <c r="J11" s="3">
        <f t="shared" si="1"/>
        <v>8.0348078020171756E-2</v>
      </c>
      <c r="K11" s="2"/>
      <c r="L11" s="3"/>
      <c r="M11" s="2">
        <f t="shared" si="8"/>
        <v>115728.44241958893</v>
      </c>
      <c r="N11" s="3">
        <f t="shared" si="6"/>
        <v>0.18331213130107132</v>
      </c>
      <c r="O11" s="2">
        <f>O10+(P10*C11)</f>
        <v>0</v>
      </c>
      <c r="P11" s="3">
        <f t="shared" si="2"/>
        <v>0</v>
      </c>
      <c r="Q11" s="11">
        <f t="shared" si="3"/>
        <v>631319.06000000006</v>
      </c>
      <c r="R11" s="12">
        <f t="shared" si="4"/>
        <v>1</v>
      </c>
    </row>
    <row r="12" spans="1:18" ht="30" x14ac:dyDescent="0.25">
      <c r="A12" s="1" t="s">
        <v>19</v>
      </c>
      <c r="B12" s="4">
        <v>41095</v>
      </c>
      <c r="C12" s="2">
        <v>10363.549999999999</v>
      </c>
      <c r="D12" s="2">
        <f t="shared" si="5"/>
        <v>416682.61000000004</v>
      </c>
      <c r="E12" s="2">
        <v>225000</v>
      </c>
      <c r="F12" s="2">
        <f t="shared" si="0"/>
        <v>641682.6100000001</v>
      </c>
      <c r="G12" s="2">
        <f>G11</f>
        <v>464865.34449190967</v>
      </c>
      <c r="H12" s="3">
        <f t="shared" si="7"/>
        <v>0.72444747176787228</v>
      </c>
      <c r="I12" s="2">
        <f>I11</f>
        <v>50725.273088501497</v>
      </c>
      <c r="J12" s="3">
        <f t="shared" si="1"/>
        <v>7.9050409498399046E-2</v>
      </c>
      <c r="K12" s="2"/>
      <c r="L12" s="3"/>
      <c r="M12" s="2">
        <f>M11+C12</f>
        <v>126091.99241958893</v>
      </c>
      <c r="N12" s="3">
        <f>M12/F12</f>
        <v>0.19650211873372866</v>
      </c>
      <c r="O12" s="2">
        <f>O11</f>
        <v>0</v>
      </c>
      <c r="P12" s="3">
        <f t="shared" si="2"/>
        <v>0</v>
      </c>
      <c r="Q12" s="11">
        <f t="shared" si="3"/>
        <v>641682.6100000001</v>
      </c>
      <c r="R12" s="12">
        <f t="shared" si="4"/>
        <v>1</v>
      </c>
    </row>
    <row r="13" spans="1:18" ht="30" x14ac:dyDescent="0.25">
      <c r="A13" s="1" t="s">
        <v>20</v>
      </c>
      <c r="B13" s="4">
        <v>41115</v>
      </c>
      <c r="C13" s="2">
        <v>-12500</v>
      </c>
      <c r="D13" s="2">
        <f>D12+C13</f>
        <v>404182.61000000004</v>
      </c>
      <c r="E13" s="2">
        <v>225000</v>
      </c>
      <c r="F13" s="2">
        <f t="shared" si="0"/>
        <v>629182.6100000001</v>
      </c>
      <c r="G13" s="2">
        <f>G12</f>
        <v>464865.34449190967</v>
      </c>
      <c r="H13" s="3">
        <f t="shared" si="7"/>
        <v>0.7388401031807118</v>
      </c>
      <c r="I13" s="2">
        <f>I12-50000</f>
        <v>725.27308850149711</v>
      </c>
      <c r="J13" s="3">
        <f t="shared" si="1"/>
        <v>1.1527227182923842E-3</v>
      </c>
      <c r="K13" s="2">
        <f>37500</f>
        <v>37500</v>
      </c>
      <c r="L13" s="3">
        <f>K13/F13</f>
        <v>5.9601138690085528E-2</v>
      </c>
      <c r="M13" s="2">
        <f>M12</f>
        <v>126091.99241958893</v>
      </c>
      <c r="N13" s="3">
        <f t="shared" ref="N13:N76" si="9">M13/F13</f>
        <v>0.2004060354109102</v>
      </c>
      <c r="O13" s="2">
        <f>O12</f>
        <v>0</v>
      </c>
      <c r="P13" s="3">
        <f t="shared" si="2"/>
        <v>0</v>
      </c>
      <c r="Q13" s="11">
        <f t="shared" si="3"/>
        <v>629182.6100000001</v>
      </c>
      <c r="R13" s="12">
        <f t="shared" si="4"/>
        <v>0.99999999999999989</v>
      </c>
    </row>
    <row r="14" spans="1:18" x14ac:dyDescent="0.25">
      <c r="A14" s="1" t="s">
        <v>16</v>
      </c>
      <c r="B14" s="4">
        <v>41124</v>
      </c>
      <c r="C14" s="2">
        <v>1833</v>
      </c>
      <c r="D14" s="2">
        <f>D13+C14</f>
        <v>406015.61000000004</v>
      </c>
      <c r="E14" s="2">
        <v>225000</v>
      </c>
      <c r="F14" s="2">
        <f t="shared" si="0"/>
        <v>631015.6100000001</v>
      </c>
      <c r="G14" s="2">
        <f>G13+(C14*H13)</f>
        <v>466219.63840103993</v>
      </c>
      <c r="H14" s="3">
        <f t="shared" si="7"/>
        <v>0.73884010318071192</v>
      </c>
      <c r="I14" s="2">
        <f>I13+(C14*J13)</f>
        <v>727.38602924412703</v>
      </c>
      <c r="J14" s="3">
        <f t="shared" si="1"/>
        <v>1.152722718292384E-3</v>
      </c>
      <c r="K14" s="2">
        <f>K13+(C14*L13)</f>
        <v>37609.248887218928</v>
      </c>
      <c r="L14" s="3">
        <f t="shared" ref="L14:L77" si="10">K14/F14</f>
        <v>5.9601138690085528E-2</v>
      </c>
      <c r="M14" s="2">
        <f>M13+(C14*N13)</f>
        <v>126459.33668249713</v>
      </c>
      <c r="N14" s="3">
        <f t="shared" si="9"/>
        <v>0.2004060354109102</v>
      </c>
      <c r="O14" s="2">
        <f>O13+(C14*P13)</f>
        <v>0</v>
      </c>
      <c r="P14" s="3">
        <f t="shared" si="2"/>
        <v>0</v>
      </c>
      <c r="Q14" s="11">
        <f t="shared" si="3"/>
        <v>631015.6100000001</v>
      </c>
      <c r="R14" s="12">
        <f t="shared" si="4"/>
        <v>1</v>
      </c>
    </row>
    <row r="15" spans="1:18" x14ac:dyDescent="0.25">
      <c r="A15" s="1" t="s">
        <v>18</v>
      </c>
      <c r="B15" s="4">
        <v>41127</v>
      </c>
      <c r="C15" s="2">
        <v>130.09</v>
      </c>
      <c r="D15" s="2">
        <f t="shared" si="5"/>
        <v>406145.70000000007</v>
      </c>
      <c r="E15" s="2">
        <v>225000</v>
      </c>
      <c r="F15" s="2">
        <f t="shared" si="0"/>
        <v>631145.70000000007</v>
      </c>
      <c r="G15" s="2">
        <f>G14+(C15*H14)</f>
        <v>466315.75411006273</v>
      </c>
      <c r="H15" s="3">
        <f t="shared" si="7"/>
        <v>0.73884010318071192</v>
      </c>
      <c r="I15" s="2">
        <f>I14+(C15*J14)</f>
        <v>727.5359869425497</v>
      </c>
      <c r="J15" s="3">
        <f t="shared" si="1"/>
        <v>1.1527227182923842E-3</v>
      </c>
      <c r="K15" s="2">
        <f>K14+(C15*L14)</f>
        <v>37617.00239935112</v>
      </c>
      <c r="L15" s="3">
        <f t="shared" si="10"/>
        <v>5.9601138690085535E-2</v>
      </c>
      <c r="M15" s="2">
        <f>M14+(C15*N14)</f>
        <v>126485.40750364374</v>
      </c>
      <c r="N15" s="3">
        <f t="shared" si="9"/>
        <v>0.20040603541091023</v>
      </c>
      <c r="O15" s="2">
        <f>O14+(C15*P14)</f>
        <v>0</v>
      </c>
      <c r="P15" s="3">
        <f t="shared" si="2"/>
        <v>0</v>
      </c>
      <c r="Q15" s="11">
        <f t="shared" si="3"/>
        <v>631145.70000000007</v>
      </c>
      <c r="R15" s="12">
        <f t="shared" si="4"/>
        <v>1</v>
      </c>
    </row>
    <row r="16" spans="1:18" x14ac:dyDescent="0.25">
      <c r="A16" s="1" t="s">
        <v>21</v>
      </c>
      <c r="B16" s="4">
        <v>41141</v>
      </c>
      <c r="C16" s="2">
        <v>-280000</v>
      </c>
      <c r="D16" s="2">
        <f t="shared" si="5"/>
        <v>126145.70000000007</v>
      </c>
      <c r="E16" s="2">
        <f>E15+280000</f>
        <v>505000</v>
      </c>
      <c r="F16" s="2">
        <f t="shared" si="0"/>
        <v>631145.70000000007</v>
      </c>
      <c r="G16" s="2">
        <f>F16*H15</f>
        <v>466315.75411006273</v>
      </c>
      <c r="H16" s="3">
        <f t="shared" si="7"/>
        <v>0.73884010318071192</v>
      </c>
      <c r="I16" s="2">
        <f>F16*J15</f>
        <v>727.5359869425497</v>
      </c>
      <c r="J16" s="3">
        <f t="shared" si="1"/>
        <v>1.1527227182923842E-3</v>
      </c>
      <c r="K16" s="2">
        <f>F16*L15</f>
        <v>37617.00239935112</v>
      </c>
      <c r="L16" s="3">
        <f t="shared" si="10"/>
        <v>5.9601138690085535E-2</v>
      </c>
      <c r="M16" s="2">
        <f>F16*N15</f>
        <v>126485.40750364374</v>
      </c>
      <c r="N16" s="3">
        <f t="shared" si="9"/>
        <v>0.20040603541091023</v>
      </c>
      <c r="O16" s="2">
        <f>F16*P15</f>
        <v>0</v>
      </c>
      <c r="P16" s="3">
        <f t="shared" si="2"/>
        <v>0</v>
      </c>
      <c r="Q16" s="11">
        <f t="shared" si="3"/>
        <v>631145.70000000007</v>
      </c>
      <c r="R16" s="12">
        <f t="shared" si="4"/>
        <v>1</v>
      </c>
    </row>
    <row r="17" spans="1:18" x14ac:dyDescent="0.25">
      <c r="A17" s="1" t="s">
        <v>16</v>
      </c>
      <c r="B17" s="4">
        <v>41155</v>
      </c>
      <c r="C17" s="2">
        <v>1833</v>
      </c>
      <c r="D17" s="2">
        <f t="shared" si="5"/>
        <v>127978.70000000007</v>
      </c>
      <c r="E17" s="2">
        <f>E16</f>
        <v>505000</v>
      </c>
      <c r="F17" s="2">
        <f t="shared" si="0"/>
        <v>632978.70000000007</v>
      </c>
      <c r="G17" s="2">
        <f t="shared" ref="G17:G80" si="11">F17*H16</f>
        <v>467670.04801919294</v>
      </c>
      <c r="H17" s="3">
        <f t="shared" si="7"/>
        <v>0.73884010318071192</v>
      </c>
      <c r="I17" s="2">
        <f t="shared" ref="I17:I80" si="12">F17*J16</f>
        <v>729.64892768517973</v>
      </c>
      <c r="J17" s="3">
        <f t="shared" si="1"/>
        <v>1.1527227182923842E-3</v>
      </c>
      <c r="K17" s="2">
        <f t="shared" ref="K17:K80" si="13">F17*L16</f>
        <v>37726.251286570048</v>
      </c>
      <c r="L17" s="3">
        <f t="shared" si="10"/>
        <v>5.9601138690085535E-2</v>
      </c>
      <c r="M17" s="2">
        <f t="shared" ref="M17:M80" si="14">F17*N16</f>
        <v>126852.75176655194</v>
      </c>
      <c r="N17" s="3">
        <f t="shared" si="9"/>
        <v>0.20040603541091023</v>
      </c>
      <c r="O17" s="2">
        <f t="shared" ref="O17:O80" si="15">F17*P16</f>
        <v>0</v>
      </c>
      <c r="P17" s="3">
        <f t="shared" si="2"/>
        <v>0</v>
      </c>
      <c r="Q17" s="11">
        <f t="shared" si="3"/>
        <v>632978.70000000007</v>
      </c>
      <c r="R17" s="12">
        <f t="shared" si="4"/>
        <v>1</v>
      </c>
    </row>
    <row r="18" spans="1:18" x14ac:dyDescent="0.25">
      <c r="A18" s="1" t="s">
        <v>18</v>
      </c>
      <c r="B18" s="4">
        <v>41157</v>
      </c>
      <c r="C18" s="2">
        <v>59.5</v>
      </c>
      <c r="D18" s="2">
        <f t="shared" si="5"/>
        <v>128038.20000000007</v>
      </c>
      <c r="E18" s="2">
        <f>E17</f>
        <v>505000</v>
      </c>
      <c r="F18" s="2">
        <f t="shared" si="0"/>
        <v>633038.20000000007</v>
      </c>
      <c r="G18" s="2">
        <f t="shared" si="11"/>
        <v>467714.00900533219</v>
      </c>
      <c r="H18" s="3">
        <f t="shared" si="7"/>
        <v>0.73884010318071192</v>
      </c>
      <c r="I18" s="2">
        <f t="shared" si="12"/>
        <v>729.71751468691809</v>
      </c>
      <c r="J18" s="3">
        <f t="shared" si="1"/>
        <v>1.1527227182923842E-3</v>
      </c>
      <c r="K18" s="2">
        <f t="shared" si="13"/>
        <v>37729.797554322111</v>
      </c>
      <c r="L18" s="3">
        <f t="shared" si="10"/>
        <v>5.9601138690085535E-2</v>
      </c>
      <c r="M18" s="2">
        <f t="shared" si="14"/>
        <v>126864.67592565888</v>
      </c>
      <c r="N18" s="3">
        <f t="shared" si="9"/>
        <v>0.20040603541091023</v>
      </c>
      <c r="O18" s="2">
        <f t="shared" si="15"/>
        <v>0</v>
      </c>
      <c r="P18" s="3">
        <f t="shared" si="2"/>
        <v>0</v>
      </c>
      <c r="Q18" s="11">
        <f t="shared" si="3"/>
        <v>633038.20000000007</v>
      </c>
      <c r="R18" s="12">
        <f t="shared" si="4"/>
        <v>1</v>
      </c>
    </row>
    <row r="19" spans="1:18" x14ac:dyDescent="0.25">
      <c r="A19" s="1" t="s">
        <v>21</v>
      </c>
      <c r="B19" s="4">
        <v>41162</v>
      </c>
      <c r="C19" s="2">
        <v>-1833</v>
      </c>
      <c r="D19" s="2">
        <f t="shared" si="5"/>
        <v>126205.20000000007</v>
      </c>
      <c r="E19" s="2">
        <f>E18+1833</f>
        <v>506833</v>
      </c>
      <c r="F19" s="2">
        <f t="shared" si="0"/>
        <v>633038.20000000007</v>
      </c>
      <c r="G19" s="2">
        <f t="shared" si="11"/>
        <v>467714.00900533219</v>
      </c>
      <c r="H19" s="3">
        <f t="shared" si="7"/>
        <v>0.73884010318071192</v>
      </c>
      <c r="I19" s="2">
        <f t="shared" si="12"/>
        <v>729.71751468691809</v>
      </c>
      <c r="J19" s="3">
        <f t="shared" si="1"/>
        <v>1.1527227182923842E-3</v>
      </c>
      <c r="K19" s="2">
        <f t="shared" si="13"/>
        <v>37729.797554322111</v>
      </c>
      <c r="L19" s="3">
        <f t="shared" si="10"/>
        <v>5.9601138690085535E-2</v>
      </c>
      <c r="M19" s="2">
        <f t="shared" si="14"/>
        <v>126864.67592565888</v>
      </c>
      <c r="N19" s="3">
        <f t="shared" si="9"/>
        <v>0.20040603541091023</v>
      </c>
      <c r="O19" s="2">
        <f t="shared" si="15"/>
        <v>0</v>
      </c>
      <c r="P19" s="3">
        <f t="shared" si="2"/>
        <v>0</v>
      </c>
      <c r="Q19" s="11">
        <f t="shared" si="3"/>
        <v>633038.20000000007</v>
      </c>
      <c r="R19" s="12">
        <f t="shared" si="4"/>
        <v>1</v>
      </c>
    </row>
    <row r="20" spans="1:18" x14ac:dyDescent="0.25">
      <c r="A20" s="1" t="s">
        <v>16</v>
      </c>
      <c r="B20" s="4">
        <v>41185</v>
      </c>
      <c r="C20" s="2">
        <v>1833</v>
      </c>
      <c r="D20" s="2">
        <f t="shared" si="5"/>
        <v>128038.20000000007</v>
      </c>
      <c r="E20" s="2">
        <f>E19</f>
        <v>506833</v>
      </c>
      <c r="F20" s="2">
        <f t="shared" si="0"/>
        <v>634871.20000000007</v>
      </c>
      <c r="G20" s="2">
        <f t="shared" si="11"/>
        <v>469068.30291446246</v>
      </c>
      <c r="H20" s="3">
        <f t="shared" si="7"/>
        <v>0.73884010318071192</v>
      </c>
      <c r="I20" s="2">
        <f t="shared" si="12"/>
        <v>731.83045542954801</v>
      </c>
      <c r="J20" s="3">
        <f t="shared" si="1"/>
        <v>1.1527227182923842E-3</v>
      </c>
      <c r="K20" s="2">
        <f t="shared" si="13"/>
        <v>37839.046441541039</v>
      </c>
      <c r="L20" s="3">
        <f t="shared" si="10"/>
        <v>5.9601138690085542E-2</v>
      </c>
      <c r="M20" s="2">
        <f t="shared" si="14"/>
        <v>127232.02018856708</v>
      </c>
      <c r="N20" s="3">
        <f t="shared" si="9"/>
        <v>0.20040603541091023</v>
      </c>
      <c r="O20" s="2">
        <f t="shared" si="15"/>
        <v>0</v>
      </c>
      <c r="P20" s="3">
        <f t="shared" si="2"/>
        <v>0</v>
      </c>
      <c r="Q20" s="11">
        <f t="shared" si="3"/>
        <v>634871.20000000019</v>
      </c>
      <c r="R20" s="12">
        <f t="shared" si="4"/>
        <v>1</v>
      </c>
    </row>
    <row r="21" spans="1:18" x14ac:dyDescent="0.25">
      <c r="A21" s="1" t="s">
        <v>18</v>
      </c>
      <c r="B21" s="4">
        <v>41187</v>
      </c>
      <c r="C21" s="2">
        <v>3.55</v>
      </c>
      <c r="D21" s="2">
        <f t="shared" si="5"/>
        <v>128041.75000000007</v>
      </c>
      <c r="E21" s="2">
        <f>E20</f>
        <v>506833</v>
      </c>
      <c r="F21" s="2">
        <f t="shared" si="0"/>
        <v>634874.75000000012</v>
      </c>
      <c r="G21" s="2">
        <f t="shared" si="11"/>
        <v>469070.92579682876</v>
      </c>
      <c r="H21" s="3">
        <f t="shared" si="7"/>
        <v>0.73884010318071192</v>
      </c>
      <c r="I21" s="2">
        <f t="shared" si="12"/>
        <v>731.83454759519805</v>
      </c>
      <c r="J21" s="3">
        <f t="shared" si="1"/>
        <v>1.1527227182923842E-3</v>
      </c>
      <c r="K21" s="2">
        <f t="shared" si="13"/>
        <v>37839.258025583396</v>
      </c>
      <c r="L21" s="3">
        <f t="shared" si="10"/>
        <v>5.9601138690085549E-2</v>
      </c>
      <c r="M21" s="2">
        <f t="shared" si="14"/>
        <v>127232.73162999281</v>
      </c>
      <c r="N21" s="3">
        <f t="shared" si="9"/>
        <v>0.20040603541091023</v>
      </c>
      <c r="O21" s="2">
        <f t="shared" si="15"/>
        <v>0</v>
      </c>
      <c r="P21" s="3">
        <f t="shared" si="2"/>
        <v>0</v>
      </c>
      <c r="Q21" s="11">
        <f t="shared" si="3"/>
        <v>634874.75000000012</v>
      </c>
      <c r="R21" s="12">
        <f t="shared" si="4"/>
        <v>1</v>
      </c>
    </row>
    <row r="22" spans="1:18" x14ac:dyDescent="0.25">
      <c r="A22" s="1" t="s">
        <v>21</v>
      </c>
      <c r="B22" s="4">
        <v>41192</v>
      </c>
      <c r="C22" s="2">
        <v>-1833</v>
      </c>
      <c r="D22" s="2">
        <f t="shared" si="5"/>
        <v>126208.75000000007</v>
      </c>
      <c r="E22" s="2">
        <f>E21+1833</f>
        <v>508666</v>
      </c>
      <c r="F22" s="2">
        <f t="shared" si="0"/>
        <v>634874.75000000012</v>
      </c>
      <c r="G22" s="2">
        <f t="shared" si="11"/>
        <v>469070.92579682876</v>
      </c>
      <c r="H22" s="3">
        <f t="shared" si="7"/>
        <v>0.73884010318071192</v>
      </c>
      <c r="I22" s="2">
        <f t="shared" si="12"/>
        <v>731.83454759519805</v>
      </c>
      <c r="J22" s="3">
        <f t="shared" si="1"/>
        <v>1.1527227182923842E-3</v>
      </c>
      <c r="K22" s="2">
        <f t="shared" si="13"/>
        <v>37839.258025583396</v>
      </c>
      <c r="L22" s="3">
        <f t="shared" si="10"/>
        <v>5.9601138690085549E-2</v>
      </c>
      <c r="M22" s="2">
        <f t="shared" si="14"/>
        <v>127232.73162999281</v>
      </c>
      <c r="N22" s="3">
        <f t="shared" si="9"/>
        <v>0.20040603541091023</v>
      </c>
      <c r="O22" s="2">
        <f t="shared" si="15"/>
        <v>0</v>
      </c>
      <c r="P22" s="3">
        <f t="shared" si="2"/>
        <v>0</v>
      </c>
      <c r="Q22" s="11">
        <f t="shared" si="3"/>
        <v>634874.75000000012</v>
      </c>
      <c r="R22" s="12">
        <f t="shared" si="4"/>
        <v>1</v>
      </c>
    </row>
    <row r="23" spans="1:18" x14ac:dyDescent="0.25">
      <c r="A23" s="1" t="s">
        <v>16</v>
      </c>
      <c r="B23" s="4">
        <v>41218</v>
      </c>
      <c r="C23" s="2">
        <v>1833</v>
      </c>
      <c r="D23" s="2">
        <f t="shared" si="5"/>
        <v>128041.75000000007</v>
      </c>
      <c r="E23" s="2">
        <f>E22</f>
        <v>508666</v>
      </c>
      <c r="F23" s="2">
        <f t="shared" si="0"/>
        <v>636707.75000000012</v>
      </c>
      <c r="G23" s="2">
        <f t="shared" si="11"/>
        <v>470425.21970595903</v>
      </c>
      <c r="H23" s="3">
        <f t="shared" si="7"/>
        <v>0.73884010318071192</v>
      </c>
      <c r="I23" s="2">
        <f t="shared" si="12"/>
        <v>733.94748833782796</v>
      </c>
      <c r="J23" s="3">
        <f t="shared" si="1"/>
        <v>1.1527227182923842E-3</v>
      </c>
      <c r="K23" s="2">
        <f t="shared" si="13"/>
        <v>37948.506912802324</v>
      </c>
      <c r="L23" s="3">
        <f t="shared" si="10"/>
        <v>5.9601138690085549E-2</v>
      </c>
      <c r="M23" s="2">
        <f t="shared" si="14"/>
        <v>127600.075892901</v>
      </c>
      <c r="N23" s="3">
        <f t="shared" si="9"/>
        <v>0.20040603541091023</v>
      </c>
      <c r="O23" s="2">
        <f t="shared" si="15"/>
        <v>0</v>
      </c>
      <c r="P23" s="3">
        <f t="shared" si="2"/>
        <v>0</v>
      </c>
      <c r="Q23" s="11">
        <f t="shared" si="3"/>
        <v>636707.75000000023</v>
      </c>
      <c r="R23" s="12">
        <f t="shared" si="4"/>
        <v>1</v>
      </c>
    </row>
    <row r="24" spans="1:18" x14ac:dyDescent="0.25">
      <c r="A24" s="1" t="s">
        <v>18</v>
      </c>
      <c r="B24" s="4">
        <v>41218</v>
      </c>
      <c r="C24" s="2">
        <v>3.28</v>
      </c>
      <c r="D24" s="2">
        <f t="shared" si="5"/>
        <v>128045.03000000007</v>
      </c>
      <c r="E24" s="2">
        <f>E23</f>
        <v>508666</v>
      </c>
      <c r="F24" s="2">
        <f t="shared" si="0"/>
        <v>636711.03</v>
      </c>
      <c r="G24" s="2">
        <f t="shared" si="11"/>
        <v>470427.64310149738</v>
      </c>
      <c r="H24" s="3">
        <f t="shared" si="7"/>
        <v>0.73884010318071192</v>
      </c>
      <c r="I24" s="2">
        <f t="shared" si="12"/>
        <v>733.95126926834382</v>
      </c>
      <c r="J24" s="3">
        <f t="shared" si="1"/>
        <v>1.1527227182923842E-3</v>
      </c>
      <c r="K24" s="2">
        <f t="shared" si="13"/>
        <v>37948.702404537224</v>
      </c>
      <c r="L24" s="3">
        <f t="shared" si="10"/>
        <v>5.9601138690085549E-2</v>
      </c>
      <c r="M24" s="2">
        <f t="shared" si="14"/>
        <v>127600.73322469713</v>
      </c>
      <c r="N24" s="3">
        <f t="shared" si="9"/>
        <v>0.20040603541091023</v>
      </c>
      <c r="O24" s="2">
        <f t="shared" si="15"/>
        <v>0</v>
      </c>
      <c r="P24" s="3">
        <f t="shared" si="2"/>
        <v>0</v>
      </c>
      <c r="Q24" s="11">
        <f t="shared" si="3"/>
        <v>636711.03000000014</v>
      </c>
      <c r="R24" s="12">
        <f t="shared" si="4"/>
        <v>1</v>
      </c>
    </row>
    <row r="25" spans="1:18" x14ac:dyDescent="0.25">
      <c r="A25" s="1" t="s">
        <v>21</v>
      </c>
      <c r="B25" s="4">
        <v>41225</v>
      </c>
      <c r="C25" s="2">
        <v>-1833</v>
      </c>
      <c r="D25" s="2">
        <f t="shared" si="5"/>
        <v>126212.03000000007</v>
      </c>
      <c r="E25" s="2">
        <f>E24+1833</f>
        <v>510499</v>
      </c>
      <c r="F25" s="2">
        <f t="shared" si="0"/>
        <v>636711.03</v>
      </c>
      <c r="G25" s="2">
        <f t="shared" si="11"/>
        <v>470427.64310149738</v>
      </c>
      <c r="H25" s="3">
        <f t="shared" si="7"/>
        <v>0.73884010318071192</v>
      </c>
      <c r="I25" s="2">
        <f t="shared" si="12"/>
        <v>733.95126926834382</v>
      </c>
      <c r="J25" s="3">
        <f t="shared" si="1"/>
        <v>1.1527227182923842E-3</v>
      </c>
      <c r="K25" s="2">
        <f t="shared" si="13"/>
        <v>37948.702404537224</v>
      </c>
      <c r="L25" s="3">
        <f t="shared" si="10"/>
        <v>5.9601138690085549E-2</v>
      </c>
      <c r="M25" s="2">
        <f t="shared" si="14"/>
        <v>127600.73322469713</v>
      </c>
      <c r="N25" s="3">
        <f t="shared" si="9"/>
        <v>0.20040603541091023</v>
      </c>
      <c r="O25" s="2">
        <f t="shared" si="15"/>
        <v>0</v>
      </c>
      <c r="P25" s="3">
        <f t="shared" si="2"/>
        <v>0</v>
      </c>
      <c r="Q25" s="11">
        <f t="shared" si="3"/>
        <v>636711.03000000014</v>
      </c>
      <c r="R25" s="12">
        <f t="shared" si="4"/>
        <v>1</v>
      </c>
    </row>
    <row r="26" spans="1:18" x14ac:dyDescent="0.25">
      <c r="A26" s="1" t="s">
        <v>16</v>
      </c>
      <c r="B26" s="4">
        <v>41246</v>
      </c>
      <c r="C26" s="2">
        <v>1833</v>
      </c>
      <c r="D26" s="2">
        <f t="shared" si="5"/>
        <v>128045.03000000007</v>
      </c>
      <c r="E26" s="2">
        <f>E25</f>
        <v>510499</v>
      </c>
      <c r="F26" s="2">
        <f t="shared" si="0"/>
        <v>638544.03</v>
      </c>
      <c r="G26" s="2">
        <f t="shared" si="11"/>
        <v>471781.93701062765</v>
      </c>
      <c r="H26" s="3">
        <f t="shared" si="7"/>
        <v>0.73884010318071192</v>
      </c>
      <c r="I26" s="2">
        <f t="shared" si="12"/>
        <v>736.06421001097374</v>
      </c>
      <c r="J26" s="3">
        <f t="shared" si="1"/>
        <v>1.1527227182923842E-3</v>
      </c>
      <c r="K26" s="2">
        <f t="shared" si="13"/>
        <v>38057.951291756151</v>
      </c>
      <c r="L26" s="3">
        <f t="shared" si="10"/>
        <v>5.9601138690085549E-2</v>
      </c>
      <c r="M26" s="2">
        <f t="shared" si="14"/>
        <v>127968.07748760533</v>
      </c>
      <c r="N26" s="3">
        <f t="shared" si="9"/>
        <v>0.20040603541091023</v>
      </c>
      <c r="O26" s="2">
        <f t="shared" si="15"/>
        <v>0</v>
      </c>
      <c r="P26" s="3">
        <f t="shared" si="2"/>
        <v>0</v>
      </c>
      <c r="Q26" s="11">
        <f t="shared" si="3"/>
        <v>638544.03</v>
      </c>
      <c r="R26" s="12">
        <f t="shared" si="4"/>
        <v>1</v>
      </c>
    </row>
    <row r="27" spans="1:18" x14ac:dyDescent="0.25">
      <c r="A27" s="1" t="s">
        <v>18</v>
      </c>
      <c r="B27" s="4">
        <v>41248</v>
      </c>
      <c r="C27" s="2">
        <v>2.82</v>
      </c>
      <c r="D27" s="2">
        <f t="shared" si="5"/>
        <v>128047.85000000008</v>
      </c>
      <c r="E27" s="2">
        <f>E26</f>
        <v>510499</v>
      </c>
      <c r="F27" s="2">
        <f t="shared" si="0"/>
        <v>638546.85000000009</v>
      </c>
      <c r="G27" s="2">
        <f t="shared" si="11"/>
        <v>471784.02053971862</v>
      </c>
      <c r="H27" s="3">
        <f t="shared" si="7"/>
        <v>0.73884010318071192</v>
      </c>
      <c r="I27" s="2">
        <f t="shared" si="12"/>
        <v>736.06746068903942</v>
      </c>
      <c r="J27" s="3">
        <f t="shared" si="1"/>
        <v>1.1527227182923842E-3</v>
      </c>
      <c r="K27" s="2">
        <f t="shared" si="13"/>
        <v>38058.119366967258</v>
      </c>
      <c r="L27" s="3">
        <f t="shared" si="10"/>
        <v>5.9601138690085549E-2</v>
      </c>
      <c r="M27" s="2">
        <f t="shared" si="14"/>
        <v>127968.6426326252</v>
      </c>
      <c r="N27" s="3">
        <f t="shared" si="9"/>
        <v>0.20040603541091023</v>
      </c>
      <c r="O27" s="2">
        <f t="shared" si="15"/>
        <v>0</v>
      </c>
      <c r="P27" s="3">
        <f t="shared" si="2"/>
        <v>0</v>
      </c>
      <c r="Q27" s="11">
        <f t="shared" si="3"/>
        <v>638546.85000000009</v>
      </c>
      <c r="R27" s="12">
        <f t="shared" si="4"/>
        <v>1</v>
      </c>
    </row>
    <row r="28" spans="1:18" x14ac:dyDescent="0.25">
      <c r="A28" s="1" t="s">
        <v>21</v>
      </c>
      <c r="B28" s="4">
        <v>41253</v>
      </c>
      <c r="C28" s="2">
        <v>-1833</v>
      </c>
      <c r="D28" s="2">
        <f t="shared" si="5"/>
        <v>126214.85000000008</v>
      </c>
      <c r="E28" s="2">
        <f>E27+1833</f>
        <v>512332</v>
      </c>
      <c r="F28" s="2">
        <f t="shared" si="0"/>
        <v>638546.85000000009</v>
      </c>
      <c r="G28" s="2">
        <f t="shared" si="11"/>
        <v>471784.02053971862</v>
      </c>
      <c r="H28" s="3">
        <f t="shared" si="7"/>
        <v>0.73884010318071192</v>
      </c>
      <c r="I28" s="2">
        <f t="shared" si="12"/>
        <v>736.06746068903942</v>
      </c>
      <c r="J28" s="3">
        <f t="shared" si="1"/>
        <v>1.1527227182923842E-3</v>
      </c>
      <c r="K28" s="2">
        <f t="shared" si="13"/>
        <v>38058.119366967258</v>
      </c>
      <c r="L28" s="3">
        <f t="shared" si="10"/>
        <v>5.9601138690085549E-2</v>
      </c>
      <c r="M28" s="2">
        <f t="shared" si="14"/>
        <v>127968.6426326252</v>
      </c>
      <c r="N28" s="3">
        <f t="shared" si="9"/>
        <v>0.20040603541091023</v>
      </c>
      <c r="O28" s="2">
        <f t="shared" si="15"/>
        <v>0</v>
      </c>
      <c r="P28" s="3">
        <f t="shared" si="2"/>
        <v>0</v>
      </c>
      <c r="Q28" s="11">
        <f t="shared" si="3"/>
        <v>638546.85000000009</v>
      </c>
      <c r="R28" s="12">
        <f t="shared" si="4"/>
        <v>1</v>
      </c>
    </row>
    <row r="29" spans="1:18" x14ac:dyDescent="0.25">
      <c r="A29" s="1" t="s">
        <v>16</v>
      </c>
      <c r="B29" s="4">
        <v>41277</v>
      </c>
      <c r="C29" s="2">
        <v>1833</v>
      </c>
      <c r="D29" s="2">
        <f t="shared" si="5"/>
        <v>128047.85000000008</v>
      </c>
      <c r="E29" s="2">
        <f>E28</f>
        <v>512332</v>
      </c>
      <c r="F29" s="2">
        <f t="shared" si="0"/>
        <v>640379.85000000009</v>
      </c>
      <c r="G29" s="2">
        <f t="shared" si="11"/>
        <v>473138.31444884889</v>
      </c>
      <c r="H29" s="3">
        <f t="shared" si="7"/>
        <v>0.73884010318071192</v>
      </c>
      <c r="I29" s="2">
        <f t="shared" si="12"/>
        <v>738.18040143166934</v>
      </c>
      <c r="J29" s="3">
        <f t="shared" si="1"/>
        <v>1.1527227182923842E-3</v>
      </c>
      <c r="K29" s="2">
        <f t="shared" si="13"/>
        <v>38167.368254186185</v>
      </c>
      <c r="L29" s="3">
        <f t="shared" si="10"/>
        <v>5.9601138690085549E-2</v>
      </c>
      <c r="M29" s="2">
        <f t="shared" si="14"/>
        <v>128335.98689553339</v>
      </c>
      <c r="N29" s="3">
        <f t="shared" si="9"/>
        <v>0.20040603541091023</v>
      </c>
      <c r="O29" s="2">
        <f t="shared" si="15"/>
        <v>0</v>
      </c>
      <c r="P29" s="3">
        <f t="shared" si="2"/>
        <v>0</v>
      </c>
      <c r="Q29" s="11">
        <f t="shared" si="3"/>
        <v>640379.85000000009</v>
      </c>
      <c r="R29" s="12">
        <f t="shared" si="4"/>
        <v>1</v>
      </c>
    </row>
    <row r="30" spans="1:18" x14ac:dyDescent="0.25">
      <c r="A30" s="1" t="s">
        <v>18</v>
      </c>
      <c r="B30" s="4">
        <v>41281</v>
      </c>
      <c r="C30" s="2">
        <v>2.5</v>
      </c>
      <c r="D30" s="2">
        <f t="shared" si="5"/>
        <v>128050.35000000008</v>
      </c>
      <c r="E30" s="2">
        <f>E29</f>
        <v>512332</v>
      </c>
      <c r="F30" s="2">
        <f t="shared" si="0"/>
        <v>640382.35000000009</v>
      </c>
      <c r="G30" s="2">
        <f t="shared" si="11"/>
        <v>473140.16154910682</v>
      </c>
      <c r="H30" s="3">
        <f t="shared" si="7"/>
        <v>0.73884010318071192</v>
      </c>
      <c r="I30" s="2">
        <f t="shared" si="12"/>
        <v>738.18328323846515</v>
      </c>
      <c r="J30" s="3">
        <f t="shared" si="1"/>
        <v>1.1527227182923842E-3</v>
      </c>
      <c r="K30" s="2">
        <f t="shared" si="13"/>
        <v>38167.517257032909</v>
      </c>
      <c r="L30" s="3">
        <f t="shared" si="10"/>
        <v>5.9601138690085542E-2</v>
      </c>
      <c r="M30" s="2">
        <f t="shared" si="14"/>
        <v>128336.48791062193</v>
      </c>
      <c r="N30" s="3">
        <f t="shared" si="9"/>
        <v>0.20040603541091023</v>
      </c>
      <c r="O30" s="2">
        <f t="shared" si="15"/>
        <v>0</v>
      </c>
      <c r="P30" s="3">
        <f t="shared" si="2"/>
        <v>0</v>
      </c>
      <c r="Q30" s="11">
        <f t="shared" si="3"/>
        <v>640382.35000000009</v>
      </c>
      <c r="R30" s="12">
        <f t="shared" si="4"/>
        <v>1</v>
      </c>
    </row>
    <row r="31" spans="1:18" x14ac:dyDescent="0.25">
      <c r="A31" s="1" t="s">
        <v>21</v>
      </c>
      <c r="B31" s="4">
        <v>41284</v>
      </c>
      <c r="C31" s="2">
        <v>-1833</v>
      </c>
      <c r="D31" s="2">
        <f t="shared" si="5"/>
        <v>126217.35000000008</v>
      </c>
      <c r="E31" s="2">
        <f>E30+1833</f>
        <v>514165</v>
      </c>
      <c r="F31" s="2">
        <f t="shared" si="0"/>
        <v>640382.35000000009</v>
      </c>
      <c r="G31" s="2">
        <f t="shared" si="11"/>
        <v>473140.16154910682</v>
      </c>
      <c r="H31" s="3">
        <f t="shared" si="7"/>
        <v>0.73884010318071192</v>
      </c>
      <c r="I31" s="2">
        <f t="shared" si="12"/>
        <v>738.18328323846515</v>
      </c>
      <c r="J31" s="3">
        <f t="shared" si="1"/>
        <v>1.1527227182923842E-3</v>
      </c>
      <c r="K31" s="2">
        <f t="shared" si="13"/>
        <v>38167.517257032909</v>
      </c>
      <c r="L31" s="3">
        <f t="shared" si="10"/>
        <v>5.9601138690085542E-2</v>
      </c>
      <c r="M31" s="2">
        <f t="shared" si="14"/>
        <v>128336.48791062193</v>
      </c>
      <c r="N31" s="3">
        <f t="shared" si="9"/>
        <v>0.20040603541091023</v>
      </c>
      <c r="O31" s="2">
        <f t="shared" si="15"/>
        <v>0</v>
      </c>
      <c r="P31" s="3">
        <f t="shared" si="2"/>
        <v>0</v>
      </c>
      <c r="Q31" s="11">
        <f t="shared" si="3"/>
        <v>640382.35000000009</v>
      </c>
      <c r="R31" s="12">
        <f t="shared" si="4"/>
        <v>1</v>
      </c>
    </row>
    <row r="32" spans="1:18" x14ac:dyDescent="0.25">
      <c r="A32" s="1" t="s">
        <v>16</v>
      </c>
      <c r="B32" s="4">
        <v>41309</v>
      </c>
      <c r="C32" s="2">
        <v>1833</v>
      </c>
      <c r="D32" s="2">
        <f t="shared" si="5"/>
        <v>128050.35000000008</v>
      </c>
      <c r="E32" s="2">
        <f>E31</f>
        <v>514165</v>
      </c>
      <c r="F32" s="2">
        <f t="shared" si="0"/>
        <v>642215.35000000009</v>
      </c>
      <c r="G32" s="2">
        <f t="shared" si="11"/>
        <v>474494.45545823709</v>
      </c>
      <c r="H32" s="3">
        <f t="shared" si="7"/>
        <v>0.73884010318071192</v>
      </c>
      <c r="I32" s="2">
        <f t="shared" si="12"/>
        <v>740.29622398109507</v>
      </c>
      <c r="J32" s="3">
        <f t="shared" si="1"/>
        <v>1.1527227182923842E-3</v>
      </c>
      <c r="K32" s="2">
        <f t="shared" si="13"/>
        <v>38276.766144251837</v>
      </c>
      <c r="L32" s="3">
        <f t="shared" si="10"/>
        <v>5.9601138690085549E-2</v>
      </c>
      <c r="M32" s="2">
        <f t="shared" si="14"/>
        <v>128703.83217353013</v>
      </c>
      <c r="N32" s="3">
        <f t="shared" si="9"/>
        <v>0.20040603541091023</v>
      </c>
      <c r="O32" s="2">
        <f t="shared" si="15"/>
        <v>0</v>
      </c>
      <c r="P32" s="3">
        <f t="shared" si="2"/>
        <v>0</v>
      </c>
      <c r="Q32" s="11">
        <f t="shared" si="3"/>
        <v>642215.35000000009</v>
      </c>
      <c r="R32" s="12">
        <f t="shared" si="4"/>
        <v>1</v>
      </c>
    </row>
    <row r="33" spans="1:18" x14ac:dyDescent="0.25">
      <c r="A33" s="1" t="s">
        <v>18</v>
      </c>
      <c r="B33" s="4">
        <v>41310</v>
      </c>
      <c r="C33" s="2">
        <v>0.68</v>
      </c>
      <c r="D33" s="2">
        <f t="shared" si="5"/>
        <v>128051.03000000007</v>
      </c>
      <c r="E33" s="2">
        <f>E32</f>
        <v>514165</v>
      </c>
      <c r="F33" s="2">
        <f t="shared" si="0"/>
        <v>642216.03</v>
      </c>
      <c r="G33" s="2">
        <f t="shared" si="11"/>
        <v>474494.9578695072</v>
      </c>
      <c r="H33" s="3">
        <f t="shared" si="7"/>
        <v>0.73884010318071192</v>
      </c>
      <c r="I33" s="2">
        <f t="shared" si="12"/>
        <v>740.29700783254339</v>
      </c>
      <c r="J33" s="3">
        <f t="shared" si="1"/>
        <v>1.1527227182923842E-3</v>
      </c>
      <c r="K33" s="2">
        <f t="shared" si="13"/>
        <v>38276.806673026142</v>
      </c>
      <c r="L33" s="3">
        <f t="shared" si="10"/>
        <v>5.9601138690085549E-2</v>
      </c>
      <c r="M33" s="2">
        <f t="shared" si="14"/>
        <v>128703.96844963419</v>
      </c>
      <c r="N33" s="3">
        <f t="shared" si="9"/>
        <v>0.20040603541091023</v>
      </c>
      <c r="O33" s="2">
        <f t="shared" si="15"/>
        <v>0</v>
      </c>
      <c r="P33" s="3">
        <f t="shared" si="2"/>
        <v>0</v>
      </c>
      <c r="Q33" s="11">
        <f t="shared" si="3"/>
        <v>642216.03</v>
      </c>
      <c r="R33" s="12">
        <f t="shared" si="4"/>
        <v>1</v>
      </c>
    </row>
    <row r="34" spans="1:18" x14ac:dyDescent="0.25">
      <c r="A34" s="1" t="s">
        <v>21</v>
      </c>
      <c r="B34" s="4">
        <v>41316</v>
      </c>
      <c r="C34" s="2">
        <v>-1833</v>
      </c>
      <c r="D34" s="2">
        <f t="shared" si="5"/>
        <v>126218.03000000007</v>
      </c>
      <c r="E34" s="2">
        <f>E33+1833</f>
        <v>515998</v>
      </c>
      <c r="F34" s="2">
        <f t="shared" si="0"/>
        <v>642216.03</v>
      </c>
      <c r="G34" s="2">
        <f t="shared" si="11"/>
        <v>474494.9578695072</v>
      </c>
      <c r="H34" s="3">
        <f t="shared" si="7"/>
        <v>0.73884010318071192</v>
      </c>
      <c r="I34" s="2">
        <f t="shared" si="12"/>
        <v>740.29700783254339</v>
      </c>
      <c r="J34" s="3">
        <f t="shared" si="1"/>
        <v>1.1527227182923842E-3</v>
      </c>
      <c r="K34" s="2">
        <f t="shared" si="13"/>
        <v>38276.806673026142</v>
      </c>
      <c r="L34" s="3">
        <f t="shared" si="10"/>
        <v>5.9601138690085549E-2</v>
      </c>
      <c r="M34" s="2">
        <f t="shared" si="14"/>
        <v>128703.96844963419</v>
      </c>
      <c r="N34" s="3">
        <f t="shared" si="9"/>
        <v>0.20040603541091023</v>
      </c>
      <c r="O34" s="2">
        <f t="shared" si="15"/>
        <v>0</v>
      </c>
      <c r="P34" s="3">
        <f t="shared" si="2"/>
        <v>0</v>
      </c>
      <c r="Q34" s="11">
        <f t="shared" si="3"/>
        <v>642216.03</v>
      </c>
      <c r="R34" s="12">
        <f t="shared" si="4"/>
        <v>1</v>
      </c>
    </row>
    <row r="35" spans="1:18" x14ac:dyDescent="0.25">
      <c r="A35" s="1" t="s">
        <v>16</v>
      </c>
      <c r="B35" s="4">
        <v>41337</v>
      </c>
      <c r="C35" s="2">
        <v>1833</v>
      </c>
      <c r="D35" s="2">
        <f t="shared" si="5"/>
        <v>128051.03000000007</v>
      </c>
      <c r="E35" s="2">
        <f>E34</f>
        <v>515998</v>
      </c>
      <c r="F35" s="2">
        <f t="shared" si="0"/>
        <v>644049.03</v>
      </c>
      <c r="G35" s="2">
        <f t="shared" si="11"/>
        <v>475849.25177863747</v>
      </c>
      <c r="H35" s="3">
        <f t="shared" si="7"/>
        <v>0.73884010318071192</v>
      </c>
      <c r="I35" s="2">
        <f t="shared" si="12"/>
        <v>742.40994857517342</v>
      </c>
      <c r="J35" s="3">
        <f t="shared" si="1"/>
        <v>1.1527227182923842E-3</v>
      </c>
      <c r="K35" s="2">
        <f t="shared" si="13"/>
        <v>38386.05556024507</v>
      </c>
      <c r="L35" s="3">
        <f t="shared" si="10"/>
        <v>5.9601138690085549E-2</v>
      </c>
      <c r="M35" s="2">
        <f t="shared" si="14"/>
        <v>129071.31271254239</v>
      </c>
      <c r="N35" s="3">
        <f t="shared" si="9"/>
        <v>0.20040603541091023</v>
      </c>
      <c r="O35" s="2">
        <f t="shared" si="15"/>
        <v>0</v>
      </c>
      <c r="P35" s="3">
        <f t="shared" si="2"/>
        <v>0</v>
      </c>
      <c r="Q35" s="11">
        <f t="shared" si="3"/>
        <v>644049.03000000014</v>
      </c>
      <c r="R35" s="12">
        <f t="shared" si="4"/>
        <v>1</v>
      </c>
    </row>
    <row r="36" spans="1:18" x14ac:dyDescent="0.25">
      <c r="A36" s="1" t="s">
        <v>18</v>
      </c>
      <c r="B36" s="4">
        <v>41338</v>
      </c>
      <c r="C36" s="2">
        <v>0.32</v>
      </c>
      <c r="D36" s="2">
        <f t="shared" si="5"/>
        <v>128051.35000000008</v>
      </c>
      <c r="E36" s="2">
        <f>E35</f>
        <v>515998</v>
      </c>
      <c r="F36" s="2">
        <f t="shared" si="0"/>
        <v>644049.35000000009</v>
      </c>
      <c r="G36" s="2">
        <f t="shared" si="11"/>
        <v>475849.48820747051</v>
      </c>
      <c r="H36" s="3">
        <f t="shared" si="7"/>
        <v>0.73884010318071192</v>
      </c>
      <c r="I36" s="2">
        <f t="shared" si="12"/>
        <v>742.41031744644329</v>
      </c>
      <c r="J36" s="3">
        <f t="shared" si="1"/>
        <v>1.1527227182923842E-3</v>
      </c>
      <c r="K36" s="2">
        <f t="shared" si="13"/>
        <v>38386.074632609452</v>
      </c>
      <c r="L36" s="3">
        <f t="shared" si="10"/>
        <v>5.9601138690085542E-2</v>
      </c>
      <c r="M36" s="2">
        <f t="shared" si="14"/>
        <v>129071.37684247374</v>
      </c>
      <c r="N36" s="3">
        <f t="shared" si="9"/>
        <v>0.20040603541091023</v>
      </c>
      <c r="O36" s="2">
        <f t="shared" si="15"/>
        <v>0</v>
      </c>
      <c r="P36" s="3">
        <f t="shared" si="2"/>
        <v>0</v>
      </c>
      <c r="Q36" s="11">
        <f t="shared" si="3"/>
        <v>644049.35000000009</v>
      </c>
      <c r="R36" s="12">
        <f t="shared" si="4"/>
        <v>1</v>
      </c>
    </row>
    <row r="37" spans="1:18" x14ac:dyDescent="0.25">
      <c r="A37" s="1" t="s">
        <v>21</v>
      </c>
      <c r="B37" s="4">
        <v>41344</v>
      </c>
      <c r="C37" s="2">
        <v>-1833</v>
      </c>
      <c r="D37" s="2">
        <f t="shared" si="5"/>
        <v>126218.35000000008</v>
      </c>
      <c r="E37" s="2">
        <f>E36+1833</f>
        <v>517831</v>
      </c>
      <c r="F37" s="2">
        <f t="shared" si="0"/>
        <v>644049.35000000009</v>
      </c>
      <c r="G37" s="2">
        <f t="shared" si="11"/>
        <v>475849.48820747051</v>
      </c>
      <c r="H37" s="3">
        <f t="shared" si="7"/>
        <v>0.73884010318071192</v>
      </c>
      <c r="I37" s="2">
        <f t="shared" si="12"/>
        <v>742.41031744644329</v>
      </c>
      <c r="J37" s="3">
        <f t="shared" si="1"/>
        <v>1.1527227182923842E-3</v>
      </c>
      <c r="K37" s="2">
        <f t="shared" si="13"/>
        <v>38386.074632609452</v>
      </c>
      <c r="L37" s="3">
        <f t="shared" si="10"/>
        <v>5.9601138690085542E-2</v>
      </c>
      <c r="M37" s="2">
        <f t="shared" si="14"/>
        <v>129071.37684247374</v>
      </c>
      <c r="N37" s="3">
        <f t="shared" si="9"/>
        <v>0.20040603541091023</v>
      </c>
      <c r="O37" s="2">
        <f t="shared" si="15"/>
        <v>0</v>
      </c>
      <c r="P37" s="3">
        <f t="shared" si="2"/>
        <v>0</v>
      </c>
      <c r="Q37" s="11">
        <f t="shared" si="3"/>
        <v>644049.35000000009</v>
      </c>
      <c r="R37" s="12">
        <f t="shared" si="4"/>
        <v>1</v>
      </c>
    </row>
    <row r="38" spans="1:18" x14ac:dyDescent="0.25">
      <c r="A38" s="1" t="s">
        <v>22</v>
      </c>
      <c r="B38" s="4">
        <v>41366</v>
      </c>
      <c r="C38" s="2">
        <v>1605.75</v>
      </c>
      <c r="D38" s="2">
        <f t="shared" si="5"/>
        <v>127824.10000000008</v>
      </c>
      <c r="E38" s="2">
        <f>E37</f>
        <v>517831</v>
      </c>
      <c r="F38" s="2">
        <f t="shared" si="0"/>
        <v>645655.10000000009</v>
      </c>
      <c r="G38" s="2">
        <f t="shared" si="11"/>
        <v>477035.88070315291</v>
      </c>
      <c r="H38" s="3">
        <f t="shared" si="7"/>
        <v>0.73884010318071192</v>
      </c>
      <c r="I38" s="2">
        <f t="shared" si="12"/>
        <v>744.26130195134124</v>
      </c>
      <c r="J38" s="3">
        <f t="shared" si="1"/>
        <v>1.1527227182923842E-3</v>
      </c>
      <c r="K38" s="2">
        <f t="shared" si="13"/>
        <v>38481.779161061058</v>
      </c>
      <c r="L38" s="3">
        <f t="shared" si="10"/>
        <v>5.9601138690085549E-2</v>
      </c>
      <c r="M38" s="2">
        <f t="shared" si="14"/>
        <v>129393.17883383481</v>
      </c>
      <c r="N38" s="3">
        <f t="shared" si="9"/>
        <v>0.20040603541091023</v>
      </c>
      <c r="O38" s="2">
        <f t="shared" si="15"/>
        <v>0</v>
      </c>
      <c r="P38" s="3">
        <f t="shared" si="2"/>
        <v>0</v>
      </c>
      <c r="Q38" s="11">
        <f t="shared" si="3"/>
        <v>645655.10000000009</v>
      </c>
      <c r="R38" s="12">
        <f t="shared" si="4"/>
        <v>1</v>
      </c>
    </row>
    <row r="39" spans="1:18" x14ac:dyDescent="0.25">
      <c r="A39" s="1" t="s">
        <v>16</v>
      </c>
      <c r="B39" s="4">
        <v>41367</v>
      </c>
      <c r="C39" s="2">
        <v>1833</v>
      </c>
      <c r="D39" s="2">
        <f t="shared" si="5"/>
        <v>129657.10000000008</v>
      </c>
      <c r="E39" s="2">
        <f>E38</f>
        <v>517831</v>
      </c>
      <c r="F39" s="2">
        <f t="shared" si="0"/>
        <v>647488.10000000009</v>
      </c>
      <c r="G39" s="2">
        <f t="shared" si="11"/>
        <v>478390.17461228318</v>
      </c>
      <c r="H39" s="3">
        <f t="shared" si="7"/>
        <v>0.73884010318071192</v>
      </c>
      <c r="I39" s="2">
        <f t="shared" si="12"/>
        <v>746.37424269397127</v>
      </c>
      <c r="J39" s="3">
        <f t="shared" si="1"/>
        <v>1.1527227182923842E-3</v>
      </c>
      <c r="K39" s="2">
        <f t="shared" si="13"/>
        <v>38591.028048279986</v>
      </c>
      <c r="L39" s="3">
        <f t="shared" si="10"/>
        <v>5.9601138690085549E-2</v>
      </c>
      <c r="M39" s="2">
        <f t="shared" si="14"/>
        <v>129760.52309674301</v>
      </c>
      <c r="N39" s="3">
        <f t="shared" si="9"/>
        <v>0.20040603541091023</v>
      </c>
      <c r="O39" s="2">
        <f t="shared" si="15"/>
        <v>0</v>
      </c>
      <c r="P39" s="3">
        <f t="shared" si="2"/>
        <v>0</v>
      </c>
      <c r="Q39" s="11">
        <f t="shared" si="3"/>
        <v>647488.10000000009</v>
      </c>
      <c r="R39" s="12">
        <f t="shared" si="4"/>
        <v>1</v>
      </c>
    </row>
    <row r="40" spans="1:18" x14ac:dyDescent="0.25">
      <c r="A40" s="5" t="s">
        <v>18</v>
      </c>
      <c r="B40" s="4">
        <v>41369</v>
      </c>
      <c r="C40" s="2">
        <v>0.27</v>
      </c>
      <c r="D40" s="2">
        <f t="shared" si="5"/>
        <v>129657.37000000008</v>
      </c>
      <c r="E40" s="2">
        <f>E39</f>
        <v>517831</v>
      </c>
      <c r="F40" s="2">
        <f t="shared" si="0"/>
        <v>647488.37000000011</v>
      </c>
      <c r="G40" s="2">
        <f t="shared" si="11"/>
        <v>478390.37409911107</v>
      </c>
      <c r="H40" s="3">
        <f t="shared" si="7"/>
        <v>0.73884010318071192</v>
      </c>
      <c r="I40" s="2">
        <f t="shared" si="12"/>
        <v>746.37455392910522</v>
      </c>
      <c r="J40" s="3">
        <f t="shared" si="1"/>
        <v>1.1527227182923842E-3</v>
      </c>
      <c r="K40" s="2">
        <f t="shared" si="13"/>
        <v>38591.044140587437</v>
      </c>
      <c r="L40" s="3">
        <f t="shared" si="10"/>
        <v>5.9601138690085556E-2</v>
      </c>
      <c r="M40" s="2">
        <f t="shared" si="14"/>
        <v>129760.57720637257</v>
      </c>
      <c r="N40" s="3">
        <f t="shared" si="9"/>
        <v>0.20040603541091023</v>
      </c>
      <c r="O40" s="2">
        <f t="shared" si="15"/>
        <v>0</v>
      </c>
      <c r="P40" s="3">
        <f t="shared" si="2"/>
        <v>0</v>
      </c>
      <c r="Q40" s="11">
        <f t="shared" si="3"/>
        <v>647488.37000000011</v>
      </c>
      <c r="R40" s="12">
        <f t="shared" si="4"/>
        <v>1</v>
      </c>
    </row>
    <row r="41" spans="1:18" x14ac:dyDescent="0.25">
      <c r="A41" s="5" t="s">
        <v>21</v>
      </c>
      <c r="B41" s="4">
        <v>41374</v>
      </c>
      <c r="C41" s="2">
        <v>-1833</v>
      </c>
      <c r="D41" s="2">
        <f t="shared" si="5"/>
        <v>127824.37000000008</v>
      </c>
      <c r="E41" s="2">
        <f>E40+1833</f>
        <v>519664</v>
      </c>
      <c r="F41" s="2">
        <f t="shared" si="0"/>
        <v>647488.37000000011</v>
      </c>
      <c r="G41" s="2">
        <f t="shared" si="11"/>
        <v>478390.37409911107</v>
      </c>
      <c r="H41" s="3">
        <f t="shared" si="7"/>
        <v>0.73884010318071192</v>
      </c>
      <c r="I41" s="2">
        <f t="shared" si="12"/>
        <v>746.37455392910522</v>
      </c>
      <c r="J41" s="3">
        <f t="shared" si="1"/>
        <v>1.1527227182923842E-3</v>
      </c>
      <c r="K41" s="2">
        <f t="shared" si="13"/>
        <v>38591.044140587437</v>
      </c>
      <c r="L41" s="3">
        <f t="shared" si="10"/>
        <v>5.9601138690085556E-2</v>
      </c>
      <c r="M41" s="2">
        <f t="shared" si="14"/>
        <v>129760.57720637257</v>
      </c>
      <c r="N41" s="3">
        <f t="shared" si="9"/>
        <v>0.20040603541091023</v>
      </c>
      <c r="O41" s="2">
        <f t="shared" si="15"/>
        <v>0</v>
      </c>
      <c r="P41" s="3">
        <f t="shared" si="2"/>
        <v>0</v>
      </c>
      <c r="Q41" s="11">
        <f t="shared" si="3"/>
        <v>647488.37000000011</v>
      </c>
      <c r="R41" s="12">
        <f t="shared" si="4"/>
        <v>1</v>
      </c>
    </row>
    <row r="42" spans="1:18" x14ac:dyDescent="0.25">
      <c r="A42" s="5" t="s">
        <v>16</v>
      </c>
      <c r="B42" s="4">
        <v>41397</v>
      </c>
      <c r="C42" s="2">
        <v>1833</v>
      </c>
      <c r="D42" s="2">
        <f t="shared" si="5"/>
        <v>129657.37000000008</v>
      </c>
      <c r="E42" s="2">
        <f>E41</f>
        <v>519664</v>
      </c>
      <c r="F42" s="2">
        <f t="shared" si="0"/>
        <v>649321.37000000011</v>
      </c>
      <c r="G42" s="2">
        <f t="shared" si="11"/>
        <v>479744.66800824128</v>
      </c>
      <c r="H42" s="3">
        <f t="shared" si="7"/>
        <v>0.73884010318071192</v>
      </c>
      <c r="I42" s="2">
        <f t="shared" si="12"/>
        <v>748.48749467173513</v>
      </c>
      <c r="J42" s="3">
        <f t="shared" si="1"/>
        <v>1.1527227182923842E-3</v>
      </c>
      <c r="K42" s="2">
        <f t="shared" si="13"/>
        <v>38700.293027806365</v>
      </c>
      <c r="L42" s="3">
        <f t="shared" si="10"/>
        <v>5.9601138690085556E-2</v>
      </c>
      <c r="M42" s="2">
        <f t="shared" si="14"/>
        <v>130127.92146928077</v>
      </c>
      <c r="N42" s="3">
        <f t="shared" si="9"/>
        <v>0.20040603541091023</v>
      </c>
      <c r="O42" s="2">
        <f t="shared" si="15"/>
        <v>0</v>
      </c>
      <c r="P42" s="3">
        <f t="shared" si="2"/>
        <v>0</v>
      </c>
      <c r="Q42" s="11">
        <f t="shared" si="3"/>
        <v>649321.37000000011</v>
      </c>
      <c r="R42" s="12">
        <f t="shared" si="4"/>
        <v>1</v>
      </c>
    </row>
    <row r="43" spans="1:18" x14ac:dyDescent="0.25">
      <c r="A43" s="5" t="s">
        <v>18</v>
      </c>
      <c r="B43" s="4">
        <v>41401</v>
      </c>
      <c r="C43" s="2">
        <v>0.18</v>
      </c>
      <c r="D43" s="2">
        <f t="shared" si="5"/>
        <v>129657.55000000008</v>
      </c>
      <c r="E43" s="2">
        <f>E42</f>
        <v>519664</v>
      </c>
      <c r="F43" s="2">
        <f t="shared" si="0"/>
        <v>649321.55000000005</v>
      </c>
      <c r="G43" s="2">
        <f t="shared" si="11"/>
        <v>479744.80099945981</v>
      </c>
      <c r="H43" s="3">
        <f t="shared" si="7"/>
        <v>0.73884010318071192</v>
      </c>
      <c r="I43" s="2">
        <f t="shared" si="12"/>
        <v>748.48770216182436</v>
      </c>
      <c r="J43" s="3">
        <f t="shared" si="1"/>
        <v>1.1527227182923842E-3</v>
      </c>
      <c r="K43" s="2">
        <f t="shared" si="13"/>
        <v>38700.303756011323</v>
      </c>
      <c r="L43" s="3">
        <f t="shared" si="10"/>
        <v>5.9601138690085549E-2</v>
      </c>
      <c r="M43" s="2">
        <f t="shared" si="14"/>
        <v>130127.95754236713</v>
      </c>
      <c r="N43" s="3">
        <f t="shared" si="9"/>
        <v>0.20040603541091023</v>
      </c>
      <c r="O43" s="2">
        <f t="shared" si="15"/>
        <v>0</v>
      </c>
      <c r="P43" s="3">
        <f t="shared" si="2"/>
        <v>0</v>
      </c>
      <c r="Q43" s="11">
        <f t="shared" si="3"/>
        <v>649321.55000000005</v>
      </c>
      <c r="R43" s="12">
        <f t="shared" si="4"/>
        <v>1</v>
      </c>
    </row>
    <row r="44" spans="1:18" x14ac:dyDescent="0.25">
      <c r="A44" s="5" t="s">
        <v>21</v>
      </c>
      <c r="B44" s="4">
        <v>41404</v>
      </c>
      <c r="C44" s="2">
        <v>-1833</v>
      </c>
      <c r="D44" s="2">
        <f t="shared" si="5"/>
        <v>127824.55000000008</v>
      </c>
      <c r="E44" s="2">
        <f>E43+1833</f>
        <v>521497</v>
      </c>
      <c r="F44" s="2">
        <f t="shared" si="0"/>
        <v>649321.55000000005</v>
      </c>
      <c r="G44" s="2">
        <f t="shared" si="11"/>
        <v>479744.80099945981</v>
      </c>
      <c r="H44" s="3">
        <f t="shared" si="7"/>
        <v>0.73884010318071192</v>
      </c>
      <c r="I44" s="2">
        <f t="shared" si="12"/>
        <v>748.48770216182436</v>
      </c>
      <c r="J44" s="3">
        <f t="shared" si="1"/>
        <v>1.1527227182923842E-3</v>
      </c>
      <c r="K44" s="2">
        <f t="shared" si="13"/>
        <v>38700.303756011323</v>
      </c>
      <c r="L44" s="3">
        <f t="shared" si="10"/>
        <v>5.9601138690085549E-2</v>
      </c>
      <c r="M44" s="2">
        <f t="shared" si="14"/>
        <v>130127.95754236713</v>
      </c>
      <c r="N44" s="3">
        <f t="shared" si="9"/>
        <v>0.20040603541091023</v>
      </c>
      <c r="O44" s="2">
        <f t="shared" si="15"/>
        <v>0</v>
      </c>
      <c r="P44" s="3">
        <f t="shared" si="2"/>
        <v>0</v>
      </c>
      <c r="Q44" s="11">
        <f t="shared" si="3"/>
        <v>649321.55000000005</v>
      </c>
      <c r="R44" s="12">
        <f t="shared" si="4"/>
        <v>1</v>
      </c>
    </row>
    <row r="45" spans="1:18" x14ac:dyDescent="0.25">
      <c r="A45" s="5" t="s">
        <v>16</v>
      </c>
      <c r="B45" s="4">
        <v>41428</v>
      </c>
      <c r="C45" s="2">
        <v>1833</v>
      </c>
      <c r="D45" s="2">
        <f t="shared" si="5"/>
        <v>129657.55000000008</v>
      </c>
      <c r="E45" s="2">
        <f>E44</f>
        <v>521497</v>
      </c>
      <c r="F45" s="2">
        <f t="shared" si="0"/>
        <v>651154.55000000005</v>
      </c>
      <c r="G45" s="2">
        <f t="shared" si="11"/>
        <v>481099.09490859008</v>
      </c>
      <c r="H45" s="3">
        <f t="shared" si="7"/>
        <v>0.73884010318071192</v>
      </c>
      <c r="I45" s="2">
        <f t="shared" si="12"/>
        <v>750.60064290445428</v>
      </c>
      <c r="J45" s="3">
        <f t="shared" si="1"/>
        <v>1.1527227182923842E-3</v>
      </c>
      <c r="K45" s="2">
        <f t="shared" si="13"/>
        <v>38809.55264323025</v>
      </c>
      <c r="L45" s="3">
        <f t="shared" si="10"/>
        <v>5.9601138690085556E-2</v>
      </c>
      <c r="M45" s="2">
        <f t="shared" si="14"/>
        <v>130495.30180527533</v>
      </c>
      <c r="N45" s="3">
        <f t="shared" si="9"/>
        <v>0.20040603541091023</v>
      </c>
      <c r="O45" s="2">
        <f t="shared" si="15"/>
        <v>0</v>
      </c>
      <c r="P45" s="3">
        <f t="shared" si="2"/>
        <v>0</v>
      </c>
      <c r="Q45" s="11">
        <f t="shared" si="3"/>
        <v>651154.55000000016</v>
      </c>
      <c r="R45" s="12">
        <f t="shared" si="4"/>
        <v>1</v>
      </c>
    </row>
    <row r="46" spans="1:18" x14ac:dyDescent="0.25">
      <c r="A46" s="5" t="s">
        <v>22</v>
      </c>
      <c r="B46" s="4">
        <v>41428</v>
      </c>
      <c r="C46" s="2">
        <v>298.98</v>
      </c>
      <c r="D46" s="2">
        <f t="shared" si="5"/>
        <v>129956.53000000007</v>
      </c>
      <c r="E46" s="2">
        <f>E45</f>
        <v>521497</v>
      </c>
      <c r="F46" s="2">
        <f t="shared" si="0"/>
        <v>651453.53</v>
      </c>
      <c r="G46" s="2">
        <f t="shared" si="11"/>
        <v>481319.99332263903</v>
      </c>
      <c r="H46" s="3">
        <f t="shared" si="7"/>
        <v>0.73884010318071192</v>
      </c>
      <c r="I46" s="2">
        <f t="shared" si="12"/>
        <v>750.94528394276927</v>
      </c>
      <c r="J46" s="3">
        <f t="shared" si="1"/>
        <v>1.1527227182923842E-3</v>
      </c>
      <c r="K46" s="2">
        <f t="shared" si="13"/>
        <v>38827.372191675815</v>
      </c>
      <c r="L46" s="3">
        <f t="shared" si="10"/>
        <v>5.9601138690085556E-2</v>
      </c>
      <c r="M46" s="2">
        <f t="shared" si="14"/>
        <v>130555.21920174248</v>
      </c>
      <c r="N46" s="3">
        <f t="shared" si="9"/>
        <v>0.20040603541091023</v>
      </c>
      <c r="O46" s="2">
        <f t="shared" si="15"/>
        <v>0</v>
      </c>
      <c r="P46" s="3">
        <f t="shared" si="2"/>
        <v>0</v>
      </c>
      <c r="Q46" s="11">
        <f t="shared" si="3"/>
        <v>651453.53000000014</v>
      </c>
      <c r="R46" s="12">
        <f t="shared" si="4"/>
        <v>1</v>
      </c>
    </row>
    <row r="47" spans="1:18" x14ac:dyDescent="0.25">
      <c r="A47" s="5" t="s">
        <v>18</v>
      </c>
      <c r="B47" s="4">
        <v>41430</v>
      </c>
      <c r="C47" s="2">
        <v>0.64</v>
      </c>
      <c r="D47" s="2">
        <f t="shared" si="5"/>
        <v>129957.17000000007</v>
      </c>
      <c r="E47" s="2">
        <f>E46</f>
        <v>521497</v>
      </c>
      <c r="F47" s="2">
        <f t="shared" si="0"/>
        <v>651454.17000000004</v>
      </c>
      <c r="G47" s="2">
        <f t="shared" si="11"/>
        <v>481320.46618030505</v>
      </c>
      <c r="H47" s="3">
        <f t="shared" si="7"/>
        <v>0.73884010318071192</v>
      </c>
      <c r="I47" s="2">
        <f t="shared" si="12"/>
        <v>750.94602168530901</v>
      </c>
      <c r="J47" s="3">
        <f t="shared" si="1"/>
        <v>1.1527227182923842E-3</v>
      </c>
      <c r="K47" s="2">
        <f t="shared" si="13"/>
        <v>38827.410336404573</v>
      </c>
      <c r="L47" s="3">
        <f t="shared" si="10"/>
        <v>5.9601138690085549E-2</v>
      </c>
      <c r="M47" s="2">
        <f t="shared" si="14"/>
        <v>130555.34746160514</v>
      </c>
      <c r="N47" s="3">
        <f t="shared" si="9"/>
        <v>0.20040603541091023</v>
      </c>
      <c r="O47" s="2">
        <f t="shared" si="15"/>
        <v>0</v>
      </c>
      <c r="P47" s="3">
        <f t="shared" si="2"/>
        <v>0</v>
      </c>
      <c r="Q47" s="11">
        <f t="shared" si="3"/>
        <v>651454.17000000004</v>
      </c>
      <c r="R47" s="12">
        <f t="shared" si="4"/>
        <v>1</v>
      </c>
    </row>
    <row r="48" spans="1:18" x14ac:dyDescent="0.25">
      <c r="A48" s="5" t="s">
        <v>21</v>
      </c>
      <c r="B48" s="4">
        <v>41435</v>
      </c>
      <c r="C48" s="2">
        <v>-1833</v>
      </c>
      <c r="D48" s="2">
        <f t="shared" si="5"/>
        <v>128124.17000000007</v>
      </c>
      <c r="E48" s="2">
        <f>E47+1833</f>
        <v>523330</v>
      </c>
      <c r="F48" s="2">
        <f t="shared" si="0"/>
        <v>651454.17000000004</v>
      </c>
      <c r="G48" s="2">
        <f t="shared" si="11"/>
        <v>481320.46618030505</v>
      </c>
      <c r="H48" s="3">
        <f t="shared" si="7"/>
        <v>0.73884010318071192</v>
      </c>
      <c r="I48" s="2">
        <f t="shared" si="12"/>
        <v>750.94602168530901</v>
      </c>
      <c r="J48" s="3">
        <f t="shared" si="1"/>
        <v>1.1527227182923842E-3</v>
      </c>
      <c r="K48" s="2">
        <f t="shared" si="13"/>
        <v>38827.410336404573</v>
      </c>
      <c r="L48" s="3">
        <f t="shared" si="10"/>
        <v>5.9601138690085549E-2</v>
      </c>
      <c r="M48" s="2">
        <f t="shared" si="14"/>
        <v>130555.34746160514</v>
      </c>
      <c r="N48" s="3">
        <f t="shared" si="9"/>
        <v>0.20040603541091023</v>
      </c>
      <c r="O48" s="2">
        <f t="shared" si="15"/>
        <v>0</v>
      </c>
      <c r="P48" s="3">
        <f t="shared" si="2"/>
        <v>0</v>
      </c>
      <c r="Q48" s="11">
        <f t="shared" si="3"/>
        <v>651454.17000000004</v>
      </c>
      <c r="R48" s="12">
        <f t="shared" si="4"/>
        <v>1</v>
      </c>
    </row>
    <row r="49" spans="1:18" x14ac:dyDescent="0.25">
      <c r="A49" s="5" t="s">
        <v>23</v>
      </c>
      <c r="B49" s="4">
        <v>41439</v>
      </c>
      <c r="C49" s="2">
        <v>-2753.01</v>
      </c>
      <c r="D49" s="2">
        <f t="shared" si="5"/>
        <v>125371.16000000008</v>
      </c>
      <c r="E49" s="2">
        <f>E48</f>
        <v>523330</v>
      </c>
      <c r="F49" s="2">
        <f t="shared" si="0"/>
        <v>648701.16</v>
      </c>
      <c r="G49" s="2">
        <f t="shared" si="11"/>
        <v>479286.43198784755</v>
      </c>
      <c r="H49" s="3">
        <f t="shared" si="7"/>
        <v>0.73884010318071192</v>
      </c>
      <c r="I49" s="2">
        <f t="shared" si="12"/>
        <v>747.7725645146229</v>
      </c>
      <c r="J49" s="3">
        <f t="shared" si="1"/>
        <v>1.1527227182923842E-3</v>
      </c>
      <c r="K49" s="2">
        <f t="shared" si="13"/>
        <v>38663.327805579378</v>
      </c>
      <c r="L49" s="3">
        <f t="shared" si="10"/>
        <v>5.9601138690085549E-2</v>
      </c>
      <c r="M49" s="2">
        <f t="shared" si="14"/>
        <v>130003.62764205855</v>
      </c>
      <c r="N49" s="3">
        <f t="shared" si="9"/>
        <v>0.20040603541091023</v>
      </c>
      <c r="O49" s="2">
        <f t="shared" si="15"/>
        <v>0</v>
      </c>
      <c r="P49" s="3">
        <f t="shared" si="2"/>
        <v>0</v>
      </c>
      <c r="Q49" s="11">
        <f t="shared" si="3"/>
        <v>648701.16</v>
      </c>
      <c r="R49" s="12">
        <f t="shared" si="4"/>
        <v>1</v>
      </c>
    </row>
    <row r="50" spans="1:18" x14ac:dyDescent="0.25">
      <c r="A50" s="5" t="s">
        <v>16</v>
      </c>
      <c r="B50" s="4">
        <v>41458</v>
      </c>
      <c r="C50" s="2">
        <v>2245.5</v>
      </c>
      <c r="D50" s="2">
        <f t="shared" si="5"/>
        <v>127616.66000000008</v>
      </c>
      <c r="E50" s="2">
        <f>E49</f>
        <v>523330</v>
      </c>
      <c r="F50" s="2">
        <f t="shared" si="0"/>
        <v>650946.66</v>
      </c>
      <c r="G50" s="2">
        <f t="shared" si="11"/>
        <v>480945.49743953982</v>
      </c>
      <c r="H50" s="3">
        <f t="shared" si="7"/>
        <v>0.73884010318071192</v>
      </c>
      <c r="I50" s="2">
        <f t="shared" si="12"/>
        <v>750.3610033785485</v>
      </c>
      <c r="J50" s="3">
        <f t="shared" si="1"/>
        <v>1.1527227182923842E-3</v>
      </c>
      <c r="K50" s="2">
        <f t="shared" si="13"/>
        <v>38797.162162507964</v>
      </c>
      <c r="L50" s="3">
        <f t="shared" si="10"/>
        <v>5.9601138690085549E-2</v>
      </c>
      <c r="M50" s="2">
        <f t="shared" si="14"/>
        <v>130453.63939457375</v>
      </c>
      <c r="N50" s="3">
        <f t="shared" si="9"/>
        <v>0.20040603541091023</v>
      </c>
      <c r="O50" s="2">
        <f t="shared" si="15"/>
        <v>0</v>
      </c>
      <c r="P50" s="3">
        <f t="shared" si="2"/>
        <v>0</v>
      </c>
      <c r="Q50" s="11">
        <f t="shared" si="3"/>
        <v>650946.66</v>
      </c>
      <c r="R50" s="12">
        <f t="shared" si="4"/>
        <v>1</v>
      </c>
    </row>
    <row r="51" spans="1:18" x14ac:dyDescent="0.25">
      <c r="A51" s="5" t="s">
        <v>18</v>
      </c>
      <c r="B51" s="4">
        <v>41460</v>
      </c>
      <c r="C51" s="2">
        <v>5.19</v>
      </c>
      <c r="D51" s="2">
        <f t="shared" si="5"/>
        <v>127621.85000000008</v>
      </c>
      <c r="E51" s="2">
        <f>E50</f>
        <v>523330</v>
      </c>
      <c r="F51" s="2">
        <f t="shared" si="0"/>
        <v>650951.85000000009</v>
      </c>
      <c r="G51" s="2">
        <f t="shared" si="11"/>
        <v>480949.33201967535</v>
      </c>
      <c r="H51" s="3">
        <f t="shared" si="7"/>
        <v>0.73884010318071192</v>
      </c>
      <c r="I51" s="2">
        <f t="shared" si="12"/>
        <v>750.36698600945647</v>
      </c>
      <c r="J51" s="3">
        <f t="shared" si="1"/>
        <v>1.1527227182923842E-3</v>
      </c>
      <c r="K51" s="2">
        <f t="shared" si="13"/>
        <v>38797.471492417768</v>
      </c>
      <c r="L51" s="3">
        <f t="shared" si="10"/>
        <v>5.9601138690085542E-2</v>
      </c>
      <c r="M51" s="2">
        <f t="shared" si="14"/>
        <v>130454.67950189754</v>
      </c>
      <c r="N51" s="3">
        <f t="shared" si="9"/>
        <v>0.20040603541091023</v>
      </c>
      <c r="O51" s="2">
        <f t="shared" si="15"/>
        <v>0</v>
      </c>
      <c r="P51" s="3">
        <f t="shared" si="2"/>
        <v>0</v>
      </c>
      <c r="Q51" s="11">
        <f t="shared" si="3"/>
        <v>650951.85000000009</v>
      </c>
      <c r="R51" s="12">
        <f t="shared" si="4"/>
        <v>1</v>
      </c>
    </row>
    <row r="52" spans="1:18" x14ac:dyDescent="0.25">
      <c r="A52" s="5" t="s">
        <v>21</v>
      </c>
      <c r="B52" s="4">
        <v>41465</v>
      </c>
      <c r="C52" s="2">
        <v>-1833</v>
      </c>
      <c r="D52" s="2">
        <f t="shared" si="5"/>
        <v>125788.85000000008</v>
      </c>
      <c r="E52" s="2">
        <f>E51+1833</f>
        <v>525163</v>
      </c>
      <c r="F52" s="2">
        <f t="shared" si="0"/>
        <v>650951.85000000009</v>
      </c>
      <c r="G52" s="2">
        <f t="shared" si="11"/>
        <v>480949.33201967535</v>
      </c>
      <c r="H52" s="3">
        <f t="shared" si="7"/>
        <v>0.73884010318071192</v>
      </c>
      <c r="I52" s="2">
        <f t="shared" si="12"/>
        <v>750.36698600945647</v>
      </c>
      <c r="J52" s="3">
        <f t="shared" si="1"/>
        <v>1.1527227182923842E-3</v>
      </c>
      <c r="K52" s="2">
        <f t="shared" si="13"/>
        <v>38797.471492417768</v>
      </c>
      <c r="L52" s="3">
        <f t="shared" si="10"/>
        <v>5.9601138690085542E-2</v>
      </c>
      <c r="M52" s="2">
        <f t="shared" si="14"/>
        <v>130454.67950189754</v>
      </c>
      <c r="N52" s="3">
        <f t="shared" si="9"/>
        <v>0.20040603541091023</v>
      </c>
      <c r="O52" s="2">
        <f t="shared" si="15"/>
        <v>0</v>
      </c>
      <c r="P52" s="3">
        <f t="shared" si="2"/>
        <v>0</v>
      </c>
      <c r="Q52" s="11">
        <f t="shared" si="3"/>
        <v>650951.85000000009</v>
      </c>
      <c r="R52" s="12">
        <f t="shared" si="4"/>
        <v>1</v>
      </c>
    </row>
    <row r="53" spans="1:18" x14ac:dyDescent="0.25">
      <c r="A53" s="5" t="s">
        <v>23</v>
      </c>
      <c r="B53" s="4">
        <v>41479</v>
      </c>
      <c r="C53" s="2">
        <v>-62000</v>
      </c>
      <c r="D53" s="2">
        <f t="shared" si="5"/>
        <v>63788.850000000079</v>
      </c>
      <c r="E53" s="2">
        <f>E52+62000</f>
        <v>587163</v>
      </c>
      <c r="F53" s="2">
        <f t="shared" si="0"/>
        <v>650951.85000000009</v>
      </c>
      <c r="G53" s="2">
        <f t="shared" si="11"/>
        <v>480949.33201967535</v>
      </c>
      <c r="H53" s="3">
        <f t="shared" si="7"/>
        <v>0.73884010318071192</v>
      </c>
      <c r="I53" s="2">
        <f t="shared" si="12"/>
        <v>750.36698600945647</v>
      </c>
      <c r="J53" s="3">
        <f t="shared" si="1"/>
        <v>1.1527227182923842E-3</v>
      </c>
      <c r="K53" s="2">
        <f t="shared" si="13"/>
        <v>38797.471492417768</v>
      </c>
      <c r="L53" s="3">
        <f t="shared" si="10"/>
        <v>5.9601138690085542E-2</v>
      </c>
      <c r="M53" s="2">
        <f t="shared" si="14"/>
        <v>130454.67950189754</v>
      </c>
      <c r="N53" s="3">
        <f t="shared" si="9"/>
        <v>0.20040603541091023</v>
      </c>
      <c r="O53" s="2">
        <f t="shared" si="15"/>
        <v>0</v>
      </c>
      <c r="P53" s="3">
        <f t="shared" si="2"/>
        <v>0</v>
      </c>
      <c r="Q53" s="11">
        <f t="shared" si="3"/>
        <v>650951.85000000009</v>
      </c>
      <c r="R53" s="12">
        <f t="shared" si="4"/>
        <v>1</v>
      </c>
    </row>
    <row r="54" spans="1:18" x14ac:dyDescent="0.25">
      <c r="A54" s="5" t="s">
        <v>16</v>
      </c>
      <c r="B54" s="4">
        <v>41491</v>
      </c>
      <c r="C54" s="2">
        <v>2245.5</v>
      </c>
      <c r="D54" s="2">
        <f t="shared" si="5"/>
        <v>66034.350000000079</v>
      </c>
      <c r="E54" s="2">
        <f>E53</f>
        <v>587163</v>
      </c>
      <c r="F54" s="2">
        <f t="shared" si="0"/>
        <v>653197.35000000009</v>
      </c>
      <c r="G54" s="2">
        <f t="shared" si="11"/>
        <v>482608.39747136767</v>
      </c>
      <c r="H54" s="3">
        <f t="shared" si="7"/>
        <v>0.73884010318071192</v>
      </c>
      <c r="I54" s="2">
        <f t="shared" si="12"/>
        <v>752.95542487338207</v>
      </c>
      <c r="J54" s="3">
        <f t="shared" si="1"/>
        <v>1.1527227182923842E-3</v>
      </c>
      <c r="K54" s="2">
        <f t="shared" si="13"/>
        <v>38931.305849346354</v>
      </c>
      <c r="L54" s="3">
        <f t="shared" si="10"/>
        <v>5.9601138690085542E-2</v>
      </c>
      <c r="M54" s="2">
        <f t="shared" si="14"/>
        <v>130904.69125441274</v>
      </c>
      <c r="N54" s="3">
        <f t="shared" si="9"/>
        <v>0.20040603541091023</v>
      </c>
      <c r="O54" s="2">
        <f t="shared" si="15"/>
        <v>0</v>
      </c>
      <c r="P54" s="3">
        <f t="shared" si="2"/>
        <v>0</v>
      </c>
      <c r="Q54" s="11">
        <f t="shared" si="3"/>
        <v>653197.35000000009</v>
      </c>
      <c r="R54" s="12">
        <f t="shared" si="4"/>
        <v>1</v>
      </c>
    </row>
    <row r="55" spans="1:18" x14ac:dyDescent="0.25">
      <c r="A55" s="5" t="s">
        <v>18</v>
      </c>
      <c r="B55" s="4">
        <v>41491</v>
      </c>
      <c r="C55" s="2">
        <v>4.1500000000000004</v>
      </c>
      <c r="D55" s="2">
        <f t="shared" si="5"/>
        <v>66038.500000000073</v>
      </c>
      <c r="E55" s="2">
        <f>E54</f>
        <v>587163</v>
      </c>
      <c r="F55" s="2">
        <f t="shared" si="0"/>
        <v>653201.50000000012</v>
      </c>
      <c r="G55" s="2">
        <f t="shared" si="11"/>
        <v>482611.46365779586</v>
      </c>
      <c r="H55" s="3">
        <f t="shared" si="7"/>
        <v>0.73884010318071192</v>
      </c>
      <c r="I55" s="2">
        <f t="shared" si="12"/>
        <v>752.96020867266293</v>
      </c>
      <c r="J55" s="3">
        <f t="shared" si="1"/>
        <v>1.1527227182923842E-3</v>
      </c>
      <c r="K55" s="2">
        <f t="shared" si="13"/>
        <v>38931.553194071916</v>
      </c>
      <c r="L55" s="3">
        <f t="shared" si="10"/>
        <v>5.9601138690085535E-2</v>
      </c>
      <c r="M55" s="2">
        <f t="shared" si="14"/>
        <v>130905.5229394597</v>
      </c>
      <c r="N55" s="3">
        <f t="shared" si="9"/>
        <v>0.20040603541091023</v>
      </c>
      <c r="O55" s="2">
        <f t="shared" si="15"/>
        <v>0</v>
      </c>
      <c r="P55" s="3">
        <f t="shared" si="2"/>
        <v>0</v>
      </c>
      <c r="Q55" s="11">
        <f t="shared" si="3"/>
        <v>653201.50000000012</v>
      </c>
      <c r="R55" s="12">
        <f t="shared" si="4"/>
        <v>1</v>
      </c>
    </row>
    <row r="56" spans="1:18" x14ac:dyDescent="0.25">
      <c r="A56" s="5" t="s">
        <v>21</v>
      </c>
      <c r="B56" s="4">
        <v>41498</v>
      </c>
      <c r="C56" s="2">
        <v>-1833</v>
      </c>
      <c r="D56" s="2">
        <f t="shared" si="5"/>
        <v>64205.500000000073</v>
      </c>
      <c r="E56" s="2">
        <f>E55+1833</f>
        <v>588996</v>
      </c>
      <c r="F56" s="2">
        <f t="shared" si="0"/>
        <v>653201.50000000012</v>
      </c>
      <c r="G56" s="2">
        <f t="shared" si="11"/>
        <v>482611.46365779586</v>
      </c>
      <c r="H56" s="3">
        <f t="shared" si="7"/>
        <v>0.73884010318071192</v>
      </c>
      <c r="I56" s="2">
        <f t="shared" si="12"/>
        <v>752.96020867266293</v>
      </c>
      <c r="J56" s="3">
        <f t="shared" si="1"/>
        <v>1.1527227182923842E-3</v>
      </c>
      <c r="K56" s="2">
        <f t="shared" si="13"/>
        <v>38931.553194071916</v>
      </c>
      <c r="L56" s="3">
        <f t="shared" si="10"/>
        <v>5.9601138690085535E-2</v>
      </c>
      <c r="M56" s="2">
        <f t="shared" si="14"/>
        <v>130905.5229394597</v>
      </c>
      <c r="N56" s="3">
        <f t="shared" si="9"/>
        <v>0.20040603541091023</v>
      </c>
      <c r="O56" s="2">
        <f t="shared" si="15"/>
        <v>0</v>
      </c>
      <c r="P56" s="3">
        <f t="shared" si="2"/>
        <v>0</v>
      </c>
      <c r="Q56" s="11">
        <f t="shared" si="3"/>
        <v>653201.50000000012</v>
      </c>
      <c r="R56" s="12">
        <f t="shared" si="4"/>
        <v>1</v>
      </c>
    </row>
    <row r="57" spans="1:18" x14ac:dyDescent="0.25">
      <c r="A57" s="5" t="s">
        <v>23</v>
      </c>
      <c r="B57" s="4">
        <v>41506</v>
      </c>
      <c r="C57" s="2">
        <v>-59000</v>
      </c>
      <c r="D57" s="2">
        <f t="shared" si="5"/>
        <v>5205.5000000000728</v>
      </c>
      <c r="E57" s="2">
        <f>E56+59000</f>
        <v>647996</v>
      </c>
      <c r="F57" s="2">
        <f t="shared" si="0"/>
        <v>653201.50000000012</v>
      </c>
      <c r="G57" s="2">
        <f t="shared" si="11"/>
        <v>482611.46365779586</v>
      </c>
      <c r="H57" s="3">
        <f t="shared" si="7"/>
        <v>0.73884010318071192</v>
      </c>
      <c r="I57" s="2">
        <f t="shared" si="12"/>
        <v>752.96020867266293</v>
      </c>
      <c r="J57" s="3">
        <f t="shared" si="1"/>
        <v>1.1527227182923842E-3</v>
      </c>
      <c r="K57" s="2">
        <f t="shared" si="13"/>
        <v>38931.553194071916</v>
      </c>
      <c r="L57" s="3">
        <f t="shared" si="10"/>
        <v>5.9601138690085535E-2</v>
      </c>
      <c r="M57" s="2">
        <f t="shared" si="14"/>
        <v>130905.5229394597</v>
      </c>
      <c r="N57" s="3">
        <f t="shared" si="9"/>
        <v>0.20040603541091023</v>
      </c>
      <c r="O57" s="2">
        <f t="shared" si="15"/>
        <v>0</v>
      </c>
      <c r="P57" s="3">
        <f t="shared" si="2"/>
        <v>0</v>
      </c>
      <c r="Q57" s="11">
        <f t="shared" si="3"/>
        <v>653201.50000000012</v>
      </c>
      <c r="R57" s="12">
        <f t="shared" si="4"/>
        <v>1</v>
      </c>
    </row>
    <row r="58" spans="1:18" x14ac:dyDescent="0.25">
      <c r="A58" s="5" t="s">
        <v>24</v>
      </c>
      <c r="B58" s="4">
        <v>41520</v>
      </c>
      <c r="C58" s="2">
        <v>2245.5</v>
      </c>
      <c r="D58" s="2">
        <f t="shared" si="5"/>
        <v>7451.0000000000728</v>
      </c>
      <c r="E58" s="2">
        <f>E57</f>
        <v>647996</v>
      </c>
      <c r="F58" s="2">
        <f t="shared" si="0"/>
        <v>655447.00000000012</v>
      </c>
      <c r="G58" s="2">
        <f t="shared" si="11"/>
        <v>484270.52910948818</v>
      </c>
      <c r="H58" s="3">
        <f t="shared" si="7"/>
        <v>0.73884010318071192</v>
      </c>
      <c r="I58" s="2">
        <f t="shared" si="12"/>
        <v>755.54864753658853</v>
      </c>
      <c r="J58" s="3">
        <f t="shared" si="1"/>
        <v>1.1527227182923842E-3</v>
      </c>
      <c r="K58" s="2">
        <f t="shared" si="13"/>
        <v>39065.387551000502</v>
      </c>
      <c r="L58" s="3">
        <f t="shared" si="10"/>
        <v>5.9601138690085535E-2</v>
      </c>
      <c r="M58" s="2">
        <f t="shared" si="14"/>
        <v>131355.5346919749</v>
      </c>
      <c r="N58" s="3">
        <f t="shared" si="9"/>
        <v>0.20040603541091023</v>
      </c>
      <c r="O58" s="2">
        <f t="shared" si="15"/>
        <v>0</v>
      </c>
      <c r="P58" s="3">
        <f t="shared" si="2"/>
        <v>0</v>
      </c>
      <c r="Q58" s="11">
        <f t="shared" si="3"/>
        <v>655447.00000000023</v>
      </c>
      <c r="R58" s="12">
        <f t="shared" si="4"/>
        <v>1</v>
      </c>
    </row>
    <row r="59" spans="1:18" x14ac:dyDescent="0.25">
      <c r="A59" s="5" t="s">
        <v>18</v>
      </c>
      <c r="B59" s="4">
        <v>41522</v>
      </c>
      <c r="C59" s="2">
        <v>1.19</v>
      </c>
      <c r="D59" s="2">
        <f t="shared" si="5"/>
        <v>7452.1900000000724</v>
      </c>
      <c r="E59" s="2">
        <f>E58</f>
        <v>647996</v>
      </c>
      <c r="F59" s="2">
        <f t="shared" si="0"/>
        <v>655448.19000000006</v>
      </c>
      <c r="G59" s="2">
        <f t="shared" si="11"/>
        <v>484271.40832921088</v>
      </c>
      <c r="H59" s="3">
        <f t="shared" si="7"/>
        <v>0.73884010318071192</v>
      </c>
      <c r="I59" s="2">
        <f t="shared" si="12"/>
        <v>755.55001927662317</v>
      </c>
      <c r="J59" s="3">
        <f t="shared" si="1"/>
        <v>1.1527227182923842E-3</v>
      </c>
      <c r="K59" s="2">
        <f t="shared" si="13"/>
        <v>39065.458476355539</v>
      </c>
      <c r="L59" s="3">
        <f t="shared" si="10"/>
        <v>5.9601138690085535E-2</v>
      </c>
      <c r="M59" s="2">
        <f t="shared" si="14"/>
        <v>131355.77317515702</v>
      </c>
      <c r="N59" s="3">
        <f t="shared" si="9"/>
        <v>0.20040603541091023</v>
      </c>
      <c r="O59" s="2">
        <f t="shared" si="15"/>
        <v>0</v>
      </c>
      <c r="P59" s="3">
        <f t="shared" si="2"/>
        <v>0</v>
      </c>
      <c r="Q59" s="11">
        <f t="shared" si="3"/>
        <v>655448.19000000006</v>
      </c>
      <c r="R59" s="12">
        <f t="shared" si="4"/>
        <v>1</v>
      </c>
    </row>
    <row r="60" spans="1:18" x14ac:dyDescent="0.25">
      <c r="A60" s="5" t="s">
        <v>21</v>
      </c>
      <c r="B60" s="4">
        <v>41527</v>
      </c>
      <c r="C60" s="2">
        <v>-1833</v>
      </c>
      <c r="D60" s="2">
        <f t="shared" si="5"/>
        <v>5619.1900000000724</v>
      </c>
      <c r="E60" s="2">
        <f>E59+1833</f>
        <v>649829</v>
      </c>
      <c r="F60" s="2">
        <f t="shared" si="0"/>
        <v>655448.19000000006</v>
      </c>
      <c r="G60" s="2">
        <f t="shared" si="11"/>
        <v>484271.40832921088</v>
      </c>
      <c r="H60" s="3">
        <f t="shared" si="7"/>
        <v>0.73884010318071192</v>
      </c>
      <c r="I60" s="2">
        <f t="shared" si="12"/>
        <v>755.55001927662317</v>
      </c>
      <c r="J60" s="3">
        <f t="shared" si="1"/>
        <v>1.1527227182923842E-3</v>
      </c>
      <c r="K60" s="2">
        <f t="shared" si="13"/>
        <v>39065.458476355539</v>
      </c>
      <c r="L60" s="3">
        <f t="shared" si="10"/>
        <v>5.9601138690085535E-2</v>
      </c>
      <c r="M60" s="2">
        <f t="shared" si="14"/>
        <v>131355.77317515702</v>
      </c>
      <c r="N60" s="3">
        <f t="shared" si="9"/>
        <v>0.20040603541091023</v>
      </c>
      <c r="O60" s="2">
        <f t="shared" si="15"/>
        <v>0</v>
      </c>
      <c r="P60" s="3">
        <f t="shared" si="2"/>
        <v>0</v>
      </c>
      <c r="Q60" s="11">
        <f t="shared" si="3"/>
        <v>655448.19000000006</v>
      </c>
      <c r="R60" s="12">
        <f t="shared" si="4"/>
        <v>1</v>
      </c>
    </row>
    <row r="61" spans="1:18" x14ac:dyDescent="0.25">
      <c r="A61" s="5" t="s">
        <v>24</v>
      </c>
      <c r="B61" s="4">
        <v>41550</v>
      </c>
      <c r="C61" s="2">
        <v>2245.5</v>
      </c>
      <c r="D61" s="2">
        <f t="shared" si="5"/>
        <v>7864.6900000000724</v>
      </c>
      <c r="E61" s="2">
        <f>E60</f>
        <v>649829</v>
      </c>
      <c r="F61" s="2">
        <f t="shared" si="0"/>
        <v>657693.69000000006</v>
      </c>
      <c r="G61" s="2">
        <f t="shared" si="11"/>
        <v>485930.47378090321</v>
      </c>
      <c r="H61" s="3">
        <f t="shared" si="7"/>
        <v>0.73884010318071192</v>
      </c>
      <c r="I61" s="2">
        <f t="shared" si="12"/>
        <v>758.13845814054878</v>
      </c>
      <c r="J61" s="3">
        <f t="shared" si="1"/>
        <v>1.1527227182923842E-3</v>
      </c>
      <c r="K61" s="2">
        <f t="shared" si="13"/>
        <v>39199.292833284126</v>
      </c>
      <c r="L61" s="3">
        <f t="shared" si="10"/>
        <v>5.9601138690085535E-2</v>
      </c>
      <c r="M61" s="2">
        <f t="shared" si="14"/>
        <v>131805.78492767224</v>
      </c>
      <c r="N61" s="3">
        <f t="shared" si="9"/>
        <v>0.20040603541091026</v>
      </c>
      <c r="O61" s="2">
        <f t="shared" si="15"/>
        <v>0</v>
      </c>
      <c r="P61" s="3">
        <f t="shared" si="2"/>
        <v>0</v>
      </c>
      <c r="Q61" s="11">
        <f t="shared" si="3"/>
        <v>657693.69000000018</v>
      </c>
      <c r="R61" s="12">
        <f t="shared" si="4"/>
        <v>1</v>
      </c>
    </row>
    <row r="62" spans="1:18" x14ac:dyDescent="0.25">
      <c r="A62" s="5" t="s">
        <v>18</v>
      </c>
      <c r="B62" s="4">
        <v>41554</v>
      </c>
      <c r="C62" s="2">
        <v>0.25</v>
      </c>
      <c r="D62" s="2">
        <f t="shared" si="5"/>
        <v>7864.9400000000724</v>
      </c>
      <c r="E62" s="2">
        <f>E61</f>
        <v>649829</v>
      </c>
      <c r="F62" s="2">
        <f t="shared" si="0"/>
        <v>657693.94000000006</v>
      </c>
      <c r="G62" s="2">
        <f t="shared" si="11"/>
        <v>485930.658490929</v>
      </c>
      <c r="H62" s="3">
        <f t="shared" si="7"/>
        <v>0.73884010318071192</v>
      </c>
      <c r="I62" s="2">
        <f t="shared" si="12"/>
        <v>758.13874632122838</v>
      </c>
      <c r="J62" s="3">
        <f t="shared" si="1"/>
        <v>1.1527227182923842E-3</v>
      </c>
      <c r="K62" s="2">
        <f t="shared" si="13"/>
        <v>39199.307733568799</v>
      </c>
      <c r="L62" s="3">
        <f t="shared" si="10"/>
        <v>5.9601138690085535E-2</v>
      </c>
      <c r="M62" s="2">
        <f t="shared" si="14"/>
        <v>131805.83502918109</v>
      </c>
      <c r="N62" s="3">
        <f t="shared" si="9"/>
        <v>0.20040603541091026</v>
      </c>
      <c r="O62" s="2">
        <f t="shared" si="15"/>
        <v>0</v>
      </c>
      <c r="P62" s="3">
        <f t="shared" si="2"/>
        <v>0</v>
      </c>
      <c r="Q62" s="11">
        <f t="shared" si="3"/>
        <v>657693.94000000006</v>
      </c>
      <c r="R62" s="12">
        <f t="shared" si="4"/>
        <v>1</v>
      </c>
    </row>
    <row r="63" spans="1:18" x14ac:dyDescent="0.25">
      <c r="A63" s="5" t="s">
        <v>21</v>
      </c>
      <c r="B63" s="4">
        <v>41557</v>
      </c>
      <c r="C63" s="2">
        <v>-2245.5</v>
      </c>
      <c r="D63" s="2">
        <f t="shared" si="5"/>
        <v>5619.4400000000724</v>
      </c>
      <c r="E63" s="2">
        <f>E62+2245.5</f>
        <v>652074.5</v>
      </c>
      <c r="F63" s="2">
        <f t="shared" si="0"/>
        <v>657693.94000000006</v>
      </c>
      <c r="G63" s="2">
        <f t="shared" si="11"/>
        <v>485930.658490929</v>
      </c>
      <c r="H63" s="3">
        <f t="shared" si="7"/>
        <v>0.73884010318071192</v>
      </c>
      <c r="I63" s="2">
        <f t="shared" si="12"/>
        <v>758.13874632122838</v>
      </c>
      <c r="J63" s="3">
        <f t="shared" si="1"/>
        <v>1.1527227182923842E-3</v>
      </c>
      <c r="K63" s="2">
        <f t="shared" si="13"/>
        <v>39199.307733568799</v>
      </c>
      <c r="L63" s="3">
        <f t="shared" si="10"/>
        <v>5.9601138690085535E-2</v>
      </c>
      <c r="M63" s="2">
        <f t="shared" si="14"/>
        <v>131805.83502918109</v>
      </c>
      <c r="N63" s="3">
        <f t="shared" si="9"/>
        <v>0.20040603541091026</v>
      </c>
      <c r="O63" s="2">
        <f t="shared" si="15"/>
        <v>0</v>
      </c>
      <c r="P63" s="3">
        <f t="shared" si="2"/>
        <v>0</v>
      </c>
      <c r="Q63" s="11">
        <f t="shared" si="3"/>
        <v>657693.94000000006</v>
      </c>
      <c r="R63" s="12">
        <f t="shared" si="4"/>
        <v>1</v>
      </c>
    </row>
    <row r="64" spans="1:18" x14ac:dyDescent="0.25">
      <c r="A64" s="5" t="s">
        <v>24</v>
      </c>
      <c r="B64" s="4">
        <v>41582</v>
      </c>
      <c r="C64" s="2">
        <v>2245.5</v>
      </c>
      <c r="D64" s="2">
        <f t="shared" si="5"/>
        <v>7864.9400000000724</v>
      </c>
      <c r="E64" s="2">
        <f>E63</f>
        <v>652074.5</v>
      </c>
      <c r="F64" s="2">
        <f t="shared" si="0"/>
        <v>659939.44000000006</v>
      </c>
      <c r="G64" s="2">
        <f t="shared" si="11"/>
        <v>487589.72394262126</v>
      </c>
      <c r="H64" s="3">
        <f t="shared" si="7"/>
        <v>0.73884010318071192</v>
      </c>
      <c r="I64" s="2">
        <f t="shared" si="12"/>
        <v>760.72718518515387</v>
      </c>
      <c r="J64" s="3">
        <f t="shared" si="1"/>
        <v>1.1527227182923842E-3</v>
      </c>
      <c r="K64" s="2">
        <f t="shared" si="13"/>
        <v>39333.142090497386</v>
      </c>
      <c r="L64" s="3">
        <f t="shared" si="10"/>
        <v>5.9601138690085535E-2</v>
      </c>
      <c r="M64" s="2">
        <f t="shared" si="14"/>
        <v>132255.84678169631</v>
      </c>
      <c r="N64" s="3">
        <f t="shared" si="9"/>
        <v>0.20040603541091029</v>
      </c>
      <c r="O64" s="2">
        <f t="shared" si="15"/>
        <v>0</v>
      </c>
      <c r="P64" s="3">
        <f t="shared" si="2"/>
        <v>0</v>
      </c>
      <c r="Q64" s="11">
        <f t="shared" si="3"/>
        <v>659939.44000000006</v>
      </c>
      <c r="R64" s="12">
        <f t="shared" si="4"/>
        <v>1</v>
      </c>
    </row>
    <row r="65" spans="1:18" x14ac:dyDescent="0.25">
      <c r="A65" s="5" t="s">
        <v>23</v>
      </c>
      <c r="B65" s="4">
        <v>41583</v>
      </c>
      <c r="C65" s="2">
        <v>-2475</v>
      </c>
      <c r="D65" s="2">
        <f t="shared" si="5"/>
        <v>5389.9400000000724</v>
      </c>
      <c r="E65" s="2">
        <f>E64</f>
        <v>652074.5</v>
      </c>
      <c r="F65" s="2">
        <f t="shared" si="0"/>
        <v>657464.44000000006</v>
      </c>
      <c r="G65" s="2">
        <f t="shared" si="11"/>
        <v>485761.09468724905</v>
      </c>
      <c r="H65" s="3">
        <f t="shared" si="7"/>
        <v>0.73884010318071192</v>
      </c>
      <c r="I65" s="2">
        <f t="shared" si="12"/>
        <v>757.87419645738021</v>
      </c>
      <c r="J65" s="3">
        <f t="shared" si="1"/>
        <v>1.1527227182923842E-3</v>
      </c>
      <c r="K65" s="2">
        <f t="shared" si="13"/>
        <v>39185.629272239421</v>
      </c>
      <c r="L65" s="3">
        <f t="shared" si="10"/>
        <v>5.9601138690085528E-2</v>
      </c>
      <c r="M65" s="2">
        <f t="shared" si="14"/>
        <v>131759.84184405432</v>
      </c>
      <c r="N65" s="3">
        <f t="shared" si="9"/>
        <v>0.20040603541091029</v>
      </c>
      <c r="O65" s="2">
        <f t="shared" si="15"/>
        <v>0</v>
      </c>
      <c r="P65" s="3">
        <f t="shared" si="2"/>
        <v>0</v>
      </c>
      <c r="Q65" s="11">
        <f t="shared" si="3"/>
        <v>657464.44000000018</v>
      </c>
      <c r="R65" s="12">
        <f t="shared" si="4"/>
        <v>1</v>
      </c>
    </row>
    <row r="66" spans="1:18" x14ac:dyDescent="0.25">
      <c r="A66" s="5" t="s">
        <v>18</v>
      </c>
      <c r="B66" s="4">
        <v>41583</v>
      </c>
      <c r="C66" s="2">
        <v>0.25</v>
      </c>
      <c r="D66" s="2">
        <f t="shared" si="5"/>
        <v>5390.1900000000724</v>
      </c>
      <c r="E66" s="2">
        <f>E65</f>
        <v>652074.5</v>
      </c>
      <c r="F66" s="2">
        <f t="shared" si="0"/>
        <v>657464.69000000006</v>
      </c>
      <c r="G66" s="2">
        <f t="shared" si="11"/>
        <v>485761.27939727483</v>
      </c>
      <c r="H66" s="3">
        <f t="shared" si="7"/>
        <v>0.73884010318071192</v>
      </c>
      <c r="I66" s="2">
        <f t="shared" si="12"/>
        <v>757.87448463805981</v>
      </c>
      <c r="J66" s="3">
        <f t="shared" si="1"/>
        <v>1.1527227182923842E-3</v>
      </c>
      <c r="K66" s="2">
        <f t="shared" si="13"/>
        <v>39185.644172524095</v>
      </c>
      <c r="L66" s="3">
        <f t="shared" si="10"/>
        <v>5.9601138690085535E-2</v>
      </c>
      <c r="M66" s="2">
        <f t="shared" si="14"/>
        <v>131759.89194556317</v>
      </c>
      <c r="N66" s="3">
        <f t="shared" si="9"/>
        <v>0.20040603541091029</v>
      </c>
      <c r="O66" s="2">
        <f t="shared" si="15"/>
        <v>0</v>
      </c>
      <c r="P66" s="3">
        <f t="shared" si="2"/>
        <v>0</v>
      </c>
      <c r="Q66" s="11">
        <f t="shared" si="3"/>
        <v>657464.69000000006</v>
      </c>
      <c r="R66" s="12">
        <f t="shared" si="4"/>
        <v>1</v>
      </c>
    </row>
    <row r="67" spans="1:18" x14ac:dyDescent="0.25">
      <c r="A67" s="5" t="s">
        <v>21</v>
      </c>
      <c r="B67" s="4">
        <v>41589</v>
      </c>
      <c r="C67" s="2">
        <v>-2245.5</v>
      </c>
      <c r="D67" s="2">
        <f t="shared" si="5"/>
        <v>3144.6900000000724</v>
      </c>
      <c r="E67" s="2">
        <f>E66+2245.5</f>
        <v>654320</v>
      </c>
      <c r="F67" s="2">
        <f t="shared" si="0"/>
        <v>657464.69000000006</v>
      </c>
      <c r="G67" s="2">
        <f t="shared" si="11"/>
        <v>485761.27939727483</v>
      </c>
      <c r="H67" s="3">
        <f t="shared" si="7"/>
        <v>0.73884010318071192</v>
      </c>
      <c r="I67" s="2">
        <f t="shared" si="12"/>
        <v>757.87448463805981</v>
      </c>
      <c r="J67" s="3">
        <f t="shared" si="1"/>
        <v>1.1527227182923842E-3</v>
      </c>
      <c r="K67" s="2">
        <f t="shared" si="13"/>
        <v>39185.644172524095</v>
      </c>
      <c r="L67" s="3">
        <f t="shared" si="10"/>
        <v>5.9601138690085535E-2</v>
      </c>
      <c r="M67" s="2">
        <f t="shared" si="14"/>
        <v>131759.89194556317</v>
      </c>
      <c r="N67" s="3">
        <f t="shared" si="9"/>
        <v>0.20040603541091029</v>
      </c>
      <c r="O67" s="2">
        <f t="shared" si="15"/>
        <v>0</v>
      </c>
      <c r="P67" s="3">
        <f t="shared" si="2"/>
        <v>0</v>
      </c>
      <c r="Q67" s="11">
        <f t="shared" si="3"/>
        <v>657464.69000000006</v>
      </c>
      <c r="R67" s="12">
        <f t="shared" si="4"/>
        <v>1</v>
      </c>
    </row>
    <row r="68" spans="1:18" x14ac:dyDescent="0.25">
      <c r="A68" s="5" t="s">
        <v>24</v>
      </c>
      <c r="B68" s="4">
        <v>41611</v>
      </c>
      <c r="C68" s="2">
        <v>2245.5</v>
      </c>
      <c r="D68" s="2">
        <f t="shared" si="5"/>
        <v>5390.1900000000724</v>
      </c>
      <c r="E68" s="2">
        <f>E67</f>
        <v>654320</v>
      </c>
      <c r="F68" s="2">
        <f t="shared" si="0"/>
        <v>659710.19000000006</v>
      </c>
      <c r="G68" s="2">
        <f t="shared" si="11"/>
        <v>487420.3448489671</v>
      </c>
      <c r="H68" s="3">
        <f t="shared" si="7"/>
        <v>0.73884010318071192</v>
      </c>
      <c r="I68" s="2">
        <f t="shared" si="12"/>
        <v>760.4629235019853</v>
      </c>
      <c r="J68" s="3">
        <f t="shared" si="1"/>
        <v>1.1527227182923842E-3</v>
      </c>
      <c r="K68" s="2">
        <f t="shared" si="13"/>
        <v>39319.478529452681</v>
      </c>
      <c r="L68" s="3">
        <f t="shared" si="10"/>
        <v>5.9601138690085535E-2</v>
      </c>
      <c r="M68" s="2">
        <f t="shared" si="14"/>
        <v>132209.90369807836</v>
      </c>
      <c r="N68" s="3">
        <f t="shared" si="9"/>
        <v>0.20040603541091026</v>
      </c>
      <c r="O68" s="2">
        <f t="shared" si="15"/>
        <v>0</v>
      </c>
      <c r="P68" s="3">
        <f t="shared" si="2"/>
        <v>0</v>
      </c>
      <c r="Q68" s="11">
        <f t="shared" si="3"/>
        <v>659710.19000000006</v>
      </c>
      <c r="R68" s="12">
        <f t="shared" si="4"/>
        <v>1</v>
      </c>
    </row>
    <row r="69" spans="1:18" x14ac:dyDescent="0.25">
      <c r="A69" s="5" t="s">
        <v>18</v>
      </c>
      <c r="B69" s="4">
        <v>41613</v>
      </c>
      <c r="C69" s="2">
        <v>0.15</v>
      </c>
      <c r="D69" s="2">
        <f t="shared" si="5"/>
        <v>5390.340000000072</v>
      </c>
      <c r="E69" s="2">
        <f>E68</f>
        <v>654320</v>
      </c>
      <c r="F69" s="2">
        <f t="shared" ref="F69:F132" si="16">D69+E69</f>
        <v>659710.34000000008</v>
      </c>
      <c r="G69" s="2">
        <f t="shared" si="11"/>
        <v>487420.45567498263</v>
      </c>
      <c r="H69" s="3">
        <f t="shared" si="7"/>
        <v>0.73884010318071192</v>
      </c>
      <c r="I69" s="2">
        <f t="shared" si="12"/>
        <v>760.46309641039318</v>
      </c>
      <c r="J69" s="3">
        <f t="shared" ref="J69:J132" si="17">I69/F69</f>
        <v>1.1527227182923842E-3</v>
      </c>
      <c r="K69" s="2">
        <f t="shared" si="13"/>
        <v>39319.487469623491</v>
      </c>
      <c r="L69" s="3">
        <f t="shared" si="10"/>
        <v>5.9601138690085542E-2</v>
      </c>
      <c r="M69" s="2">
        <f t="shared" si="14"/>
        <v>132209.93375898365</v>
      </c>
      <c r="N69" s="3">
        <f t="shared" si="9"/>
        <v>0.20040603541091023</v>
      </c>
      <c r="O69" s="2">
        <f t="shared" si="15"/>
        <v>0</v>
      </c>
      <c r="P69" s="3">
        <f t="shared" ref="P69:P124" si="18">O69/F69</f>
        <v>0</v>
      </c>
      <c r="Q69" s="11">
        <f t="shared" ref="Q69:Q132" si="19">G69+I69+K69+M69+O69</f>
        <v>659710.34000000008</v>
      </c>
      <c r="R69" s="12">
        <f t="shared" ref="R69:R132" si="20">H69+J69+L69+N69+P69</f>
        <v>1</v>
      </c>
    </row>
    <row r="70" spans="1:18" x14ac:dyDescent="0.25">
      <c r="A70" s="5" t="s">
        <v>23</v>
      </c>
      <c r="B70" s="4">
        <v>41618</v>
      </c>
      <c r="C70" s="2">
        <v>-29</v>
      </c>
      <c r="D70" s="2">
        <f t="shared" ref="D70:D133" si="21">D69+C70</f>
        <v>5361.340000000072</v>
      </c>
      <c r="E70" s="2">
        <f>E69</f>
        <v>654320</v>
      </c>
      <c r="F70" s="2">
        <f t="shared" si="16"/>
        <v>659681.34000000008</v>
      </c>
      <c r="G70" s="2">
        <f t="shared" si="11"/>
        <v>487399.02931199037</v>
      </c>
      <c r="H70" s="3">
        <f t="shared" si="7"/>
        <v>0.73884010318071192</v>
      </c>
      <c r="I70" s="2">
        <f t="shared" si="12"/>
        <v>760.42966745156264</v>
      </c>
      <c r="J70" s="3">
        <f t="shared" si="17"/>
        <v>1.1527227182923842E-3</v>
      </c>
      <c r="K70" s="2">
        <f t="shared" si="13"/>
        <v>39317.759036601477</v>
      </c>
      <c r="L70" s="3">
        <f t="shared" si="10"/>
        <v>5.9601138690085535E-2</v>
      </c>
      <c r="M70" s="2">
        <f t="shared" si="14"/>
        <v>132204.12198395672</v>
      </c>
      <c r="N70" s="3">
        <f t="shared" si="9"/>
        <v>0.2004060354109102</v>
      </c>
      <c r="O70" s="2">
        <f t="shared" si="15"/>
        <v>0</v>
      </c>
      <c r="P70" s="3">
        <f t="shared" si="18"/>
        <v>0</v>
      </c>
      <c r="Q70" s="11">
        <f t="shared" si="19"/>
        <v>659681.34000000008</v>
      </c>
      <c r="R70" s="12">
        <f t="shared" si="20"/>
        <v>1</v>
      </c>
    </row>
    <row r="71" spans="1:18" x14ac:dyDescent="0.25">
      <c r="A71" s="5" t="s">
        <v>21</v>
      </c>
      <c r="B71" s="4">
        <v>41618</v>
      </c>
      <c r="C71" s="2">
        <v>-2245.5</v>
      </c>
      <c r="D71" s="2">
        <f t="shared" si="21"/>
        <v>3115.840000000072</v>
      </c>
      <c r="E71" s="2">
        <f>E70+2245.5</f>
        <v>656565.5</v>
      </c>
      <c r="F71" s="2">
        <f t="shared" si="16"/>
        <v>659681.34000000008</v>
      </c>
      <c r="G71" s="2">
        <f t="shared" si="11"/>
        <v>487399.02931199037</v>
      </c>
      <c r="H71" s="3">
        <f t="shared" ref="H71:H134" si="22">G71/F71</f>
        <v>0.73884010318071192</v>
      </c>
      <c r="I71" s="2">
        <f t="shared" si="12"/>
        <v>760.42966745156264</v>
      </c>
      <c r="J71" s="3">
        <f t="shared" si="17"/>
        <v>1.1527227182923842E-3</v>
      </c>
      <c r="K71" s="2">
        <f t="shared" si="13"/>
        <v>39317.759036601477</v>
      </c>
      <c r="L71" s="3">
        <f t="shared" si="10"/>
        <v>5.9601138690085535E-2</v>
      </c>
      <c r="M71" s="2">
        <f t="shared" si="14"/>
        <v>132204.12198395672</v>
      </c>
      <c r="N71" s="3">
        <f t="shared" si="9"/>
        <v>0.2004060354109102</v>
      </c>
      <c r="O71" s="2">
        <f t="shared" si="15"/>
        <v>0</v>
      </c>
      <c r="P71" s="3">
        <f t="shared" si="18"/>
        <v>0</v>
      </c>
      <c r="Q71" s="11">
        <f t="shared" si="19"/>
        <v>659681.34000000008</v>
      </c>
      <c r="R71" s="12">
        <f t="shared" si="20"/>
        <v>1</v>
      </c>
    </row>
    <row r="72" spans="1:18" x14ac:dyDescent="0.25">
      <c r="A72" s="5" t="s">
        <v>24</v>
      </c>
      <c r="B72" s="4">
        <v>41642</v>
      </c>
      <c r="C72" s="2">
        <v>2245.5</v>
      </c>
      <c r="D72" s="2">
        <f t="shared" si="21"/>
        <v>5361.340000000072</v>
      </c>
      <c r="E72" s="2">
        <f>E71</f>
        <v>656565.5</v>
      </c>
      <c r="F72" s="2">
        <f t="shared" si="16"/>
        <v>661926.84000000008</v>
      </c>
      <c r="G72" s="2">
        <f t="shared" si="11"/>
        <v>489058.09476368263</v>
      </c>
      <c r="H72" s="3">
        <f t="shared" si="22"/>
        <v>0.73884010318071192</v>
      </c>
      <c r="I72" s="2">
        <f t="shared" si="12"/>
        <v>763.01810631548824</v>
      </c>
      <c r="J72" s="3">
        <f t="shared" si="17"/>
        <v>1.1527227182923842E-3</v>
      </c>
      <c r="K72" s="2">
        <f t="shared" si="13"/>
        <v>39451.593393530064</v>
      </c>
      <c r="L72" s="3">
        <f t="shared" si="10"/>
        <v>5.9601138690085535E-2</v>
      </c>
      <c r="M72" s="2">
        <f t="shared" si="14"/>
        <v>132654.13373647191</v>
      </c>
      <c r="N72" s="3">
        <f t="shared" si="9"/>
        <v>0.2004060354109102</v>
      </c>
      <c r="O72" s="2">
        <f t="shared" si="15"/>
        <v>0</v>
      </c>
      <c r="P72" s="3">
        <f t="shared" si="18"/>
        <v>0</v>
      </c>
      <c r="Q72" s="11">
        <f t="shared" si="19"/>
        <v>661926.84000000008</v>
      </c>
      <c r="R72" s="12">
        <f t="shared" si="20"/>
        <v>1</v>
      </c>
    </row>
    <row r="73" spans="1:18" x14ac:dyDescent="0.25">
      <c r="A73" s="5" t="s">
        <v>18</v>
      </c>
      <c r="B73" s="4">
        <v>41645</v>
      </c>
      <c r="C73" s="2">
        <v>0.15</v>
      </c>
      <c r="D73" s="2">
        <f t="shared" si="21"/>
        <v>5361.4900000000716</v>
      </c>
      <c r="E73" s="2">
        <f>E72</f>
        <v>656565.5</v>
      </c>
      <c r="F73" s="2">
        <f t="shared" si="16"/>
        <v>661926.99000000011</v>
      </c>
      <c r="G73" s="2">
        <f t="shared" si="11"/>
        <v>489058.20558969816</v>
      </c>
      <c r="H73" s="3">
        <f t="shared" si="22"/>
        <v>0.73884010318071192</v>
      </c>
      <c r="I73" s="2">
        <f t="shared" si="12"/>
        <v>763.018279223896</v>
      </c>
      <c r="J73" s="3">
        <f t="shared" si="17"/>
        <v>1.1527227182923842E-3</v>
      </c>
      <c r="K73" s="2">
        <f t="shared" si="13"/>
        <v>39451.602333700866</v>
      </c>
      <c r="L73" s="3">
        <f t="shared" si="10"/>
        <v>5.9601138690085535E-2</v>
      </c>
      <c r="M73" s="2">
        <f t="shared" si="14"/>
        <v>132654.16379737723</v>
      </c>
      <c r="N73" s="3">
        <f t="shared" si="9"/>
        <v>0.2004060354109102</v>
      </c>
      <c r="O73" s="2">
        <f t="shared" si="15"/>
        <v>0</v>
      </c>
      <c r="P73" s="3">
        <f t="shared" si="18"/>
        <v>0</v>
      </c>
      <c r="Q73" s="11">
        <f t="shared" si="19"/>
        <v>661926.99000000011</v>
      </c>
      <c r="R73" s="12">
        <f t="shared" si="20"/>
        <v>1</v>
      </c>
    </row>
    <row r="74" spans="1:18" x14ac:dyDescent="0.25">
      <c r="A74" s="5" t="s">
        <v>21</v>
      </c>
      <c r="B74" s="4">
        <v>41649</v>
      </c>
      <c r="C74" s="2">
        <v>-2245.5</v>
      </c>
      <c r="D74" s="2">
        <f t="shared" si="21"/>
        <v>3115.9900000000716</v>
      </c>
      <c r="E74" s="2">
        <f>E73+2245.5</f>
        <v>658811</v>
      </c>
      <c r="F74" s="2">
        <f t="shared" si="16"/>
        <v>661926.99000000011</v>
      </c>
      <c r="G74" s="2">
        <f t="shared" si="11"/>
        <v>489058.20558969816</v>
      </c>
      <c r="H74" s="3">
        <f t="shared" si="22"/>
        <v>0.73884010318071192</v>
      </c>
      <c r="I74" s="2">
        <f t="shared" si="12"/>
        <v>763.018279223896</v>
      </c>
      <c r="J74" s="3">
        <f t="shared" si="17"/>
        <v>1.1527227182923842E-3</v>
      </c>
      <c r="K74" s="2">
        <f t="shared" si="13"/>
        <v>39451.602333700866</v>
      </c>
      <c r="L74" s="3">
        <f t="shared" si="10"/>
        <v>5.9601138690085535E-2</v>
      </c>
      <c r="M74" s="2">
        <f t="shared" si="14"/>
        <v>132654.16379737723</v>
      </c>
      <c r="N74" s="3">
        <f t="shared" si="9"/>
        <v>0.2004060354109102</v>
      </c>
      <c r="O74" s="2">
        <f t="shared" si="15"/>
        <v>0</v>
      </c>
      <c r="P74" s="3">
        <f t="shared" si="18"/>
        <v>0</v>
      </c>
      <c r="Q74" s="11">
        <f t="shared" si="19"/>
        <v>661926.99000000011</v>
      </c>
      <c r="R74" s="12">
        <f t="shared" si="20"/>
        <v>1</v>
      </c>
    </row>
    <row r="75" spans="1:18" x14ac:dyDescent="0.25">
      <c r="A75" s="5" t="s">
        <v>24</v>
      </c>
      <c r="B75" s="4">
        <v>41673</v>
      </c>
      <c r="C75" s="2">
        <v>2245.5</v>
      </c>
      <c r="D75" s="2">
        <f t="shared" si="21"/>
        <v>5361.4900000000716</v>
      </c>
      <c r="E75" s="2">
        <f>E74</f>
        <v>658811</v>
      </c>
      <c r="F75" s="2">
        <f t="shared" si="16"/>
        <v>664172.49000000011</v>
      </c>
      <c r="G75" s="2">
        <f t="shared" si="11"/>
        <v>490717.27104139043</v>
      </c>
      <c r="H75" s="3">
        <f t="shared" si="22"/>
        <v>0.73884010318071192</v>
      </c>
      <c r="I75" s="2">
        <f t="shared" si="12"/>
        <v>765.60671808782149</v>
      </c>
      <c r="J75" s="3">
        <f t="shared" si="17"/>
        <v>1.1527227182923842E-3</v>
      </c>
      <c r="K75" s="2">
        <f t="shared" si="13"/>
        <v>39585.436690629453</v>
      </c>
      <c r="L75" s="3">
        <f t="shared" si="10"/>
        <v>5.9601138690085535E-2</v>
      </c>
      <c r="M75" s="2">
        <f t="shared" si="14"/>
        <v>133104.17554989242</v>
      </c>
      <c r="N75" s="3">
        <f t="shared" si="9"/>
        <v>0.2004060354109102</v>
      </c>
      <c r="O75" s="2">
        <f t="shared" si="15"/>
        <v>0</v>
      </c>
      <c r="P75" s="3">
        <f t="shared" si="18"/>
        <v>0</v>
      </c>
      <c r="Q75" s="11">
        <f t="shared" si="19"/>
        <v>664172.49</v>
      </c>
      <c r="R75" s="12">
        <f t="shared" si="20"/>
        <v>1</v>
      </c>
    </row>
    <row r="76" spans="1:18" x14ac:dyDescent="0.25">
      <c r="A76" s="5" t="s">
        <v>18</v>
      </c>
      <c r="B76" s="4">
        <v>41675</v>
      </c>
      <c r="C76" s="2">
        <v>0.15</v>
      </c>
      <c r="D76" s="2">
        <f t="shared" si="21"/>
        <v>5361.6400000000713</v>
      </c>
      <c r="E76" s="2">
        <f>E75</f>
        <v>658811</v>
      </c>
      <c r="F76" s="2">
        <f t="shared" si="16"/>
        <v>664172.64</v>
      </c>
      <c r="G76" s="2">
        <f t="shared" si="11"/>
        <v>490717.38186740584</v>
      </c>
      <c r="H76" s="3">
        <f t="shared" si="22"/>
        <v>0.73884010318071192</v>
      </c>
      <c r="I76" s="2">
        <f t="shared" si="12"/>
        <v>765.60689099622914</v>
      </c>
      <c r="J76" s="3">
        <f t="shared" si="17"/>
        <v>1.1527227182923842E-3</v>
      </c>
      <c r="K76" s="2">
        <f t="shared" si="13"/>
        <v>39585.445630800255</v>
      </c>
      <c r="L76" s="3">
        <f t="shared" si="10"/>
        <v>5.9601138690085542E-2</v>
      </c>
      <c r="M76" s="2">
        <f t="shared" si="14"/>
        <v>133104.20561079771</v>
      </c>
      <c r="N76" s="3">
        <f t="shared" si="9"/>
        <v>0.2004060354109102</v>
      </c>
      <c r="O76" s="2">
        <f t="shared" si="15"/>
        <v>0</v>
      </c>
      <c r="P76" s="3">
        <f t="shared" si="18"/>
        <v>0</v>
      </c>
      <c r="Q76" s="11">
        <f t="shared" si="19"/>
        <v>664172.64</v>
      </c>
      <c r="R76" s="12">
        <f t="shared" si="20"/>
        <v>1</v>
      </c>
    </row>
    <row r="77" spans="1:18" x14ac:dyDescent="0.25">
      <c r="A77" s="5" t="s">
        <v>21</v>
      </c>
      <c r="B77" s="4">
        <v>41680</v>
      </c>
      <c r="C77" s="2">
        <v>-2245.5</v>
      </c>
      <c r="D77" s="2">
        <f t="shared" si="21"/>
        <v>3116.1400000000713</v>
      </c>
      <c r="E77" s="2">
        <f>E76+2245.5</f>
        <v>661056.5</v>
      </c>
      <c r="F77" s="2">
        <f t="shared" si="16"/>
        <v>664172.64</v>
      </c>
      <c r="G77" s="2">
        <f t="shared" si="11"/>
        <v>490717.38186740584</v>
      </c>
      <c r="H77" s="3">
        <f t="shared" si="22"/>
        <v>0.73884010318071192</v>
      </c>
      <c r="I77" s="2">
        <f t="shared" si="12"/>
        <v>765.60689099622914</v>
      </c>
      <c r="J77" s="3">
        <f t="shared" si="17"/>
        <v>1.1527227182923842E-3</v>
      </c>
      <c r="K77" s="2">
        <f t="shared" si="13"/>
        <v>39585.445630800255</v>
      </c>
      <c r="L77" s="3">
        <f t="shared" si="10"/>
        <v>5.9601138690085542E-2</v>
      </c>
      <c r="M77" s="2">
        <f t="shared" si="14"/>
        <v>133104.20561079771</v>
      </c>
      <c r="N77" s="3">
        <f t="shared" ref="N77:N124" si="23">M77/F77</f>
        <v>0.2004060354109102</v>
      </c>
      <c r="O77" s="2">
        <f t="shared" si="15"/>
        <v>0</v>
      </c>
      <c r="P77" s="3">
        <f t="shared" si="18"/>
        <v>0</v>
      </c>
      <c r="Q77" s="11">
        <f t="shared" si="19"/>
        <v>664172.64</v>
      </c>
      <c r="R77" s="12">
        <f t="shared" si="20"/>
        <v>1</v>
      </c>
    </row>
    <row r="78" spans="1:18" x14ac:dyDescent="0.25">
      <c r="A78" s="5" t="s">
        <v>24</v>
      </c>
      <c r="B78" s="4">
        <v>41701</v>
      </c>
      <c r="C78" s="2">
        <v>2245.5</v>
      </c>
      <c r="D78" s="2">
        <f t="shared" si="21"/>
        <v>5361.6400000000713</v>
      </c>
      <c r="E78" s="2">
        <f>E77</f>
        <v>661056.5</v>
      </c>
      <c r="F78" s="2">
        <f t="shared" si="16"/>
        <v>666418.14</v>
      </c>
      <c r="G78" s="2">
        <f t="shared" si="11"/>
        <v>492376.44731909811</v>
      </c>
      <c r="H78" s="3">
        <f t="shared" si="22"/>
        <v>0.73884010318071192</v>
      </c>
      <c r="I78" s="2">
        <f t="shared" si="12"/>
        <v>768.19532986015474</v>
      </c>
      <c r="J78" s="3">
        <f t="shared" si="17"/>
        <v>1.1527227182923842E-3</v>
      </c>
      <c r="K78" s="2">
        <f t="shared" si="13"/>
        <v>39719.279987728842</v>
      </c>
      <c r="L78" s="3">
        <f t="shared" ref="L78:L124" si="24">K78/F78</f>
        <v>5.9601138690085535E-2</v>
      </c>
      <c r="M78" s="2">
        <f t="shared" si="14"/>
        <v>133554.21736331293</v>
      </c>
      <c r="N78" s="3">
        <f t="shared" si="23"/>
        <v>0.20040603541091023</v>
      </c>
      <c r="O78" s="2">
        <f t="shared" si="15"/>
        <v>0</v>
      </c>
      <c r="P78" s="3">
        <f t="shared" si="18"/>
        <v>0</v>
      </c>
      <c r="Q78" s="11">
        <f t="shared" si="19"/>
        <v>666418.14</v>
      </c>
      <c r="R78" s="12">
        <f t="shared" si="20"/>
        <v>1</v>
      </c>
    </row>
    <row r="79" spans="1:18" x14ac:dyDescent="0.25">
      <c r="A79" s="5" t="s">
        <v>18</v>
      </c>
      <c r="B79" s="4">
        <v>41703</v>
      </c>
      <c r="C79" s="2">
        <v>0.14000000000000001</v>
      </c>
      <c r="D79" s="2">
        <f t="shared" si="21"/>
        <v>5361.7800000000716</v>
      </c>
      <c r="E79" s="2">
        <f>E78</f>
        <v>661056.5</v>
      </c>
      <c r="F79" s="2">
        <f t="shared" si="16"/>
        <v>666418.28</v>
      </c>
      <c r="G79" s="2">
        <f t="shared" si="11"/>
        <v>492376.55075671256</v>
      </c>
      <c r="H79" s="3">
        <f t="shared" si="22"/>
        <v>0.73884010318071192</v>
      </c>
      <c r="I79" s="2">
        <f t="shared" si="12"/>
        <v>768.19549124133528</v>
      </c>
      <c r="J79" s="3">
        <f t="shared" si="17"/>
        <v>1.1527227182923842E-3</v>
      </c>
      <c r="K79" s="2">
        <f t="shared" si="13"/>
        <v>39719.28833188826</v>
      </c>
      <c r="L79" s="3">
        <f t="shared" si="24"/>
        <v>5.9601138690085542E-2</v>
      </c>
      <c r="M79" s="2">
        <f t="shared" si="14"/>
        <v>133554.24542015791</v>
      </c>
      <c r="N79" s="3">
        <f t="shared" si="23"/>
        <v>0.20040603541091026</v>
      </c>
      <c r="O79" s="2">
        <f t="shared" si="15"/>
        <v>0</v>
      </c>
      <c r="P79" s="3">
        <f t="shared" si="18"/>
        <v>0</v>
      </c>
      <c r="Q79" s="11">
        <f t="shared" si="19"/>
        <v>666418.28</v>
      </c>
      <c r="R79" s="12">
        <f t="shared" si="20"/>
        <v>1</v>
      </c>
    </row>
    <row r="80" spans="1:18" x14ac:dyDescent="0.25">
      <c r="A80" s="5" t="s">
        <v>21</v>
      </c>
      <c r="B80" s="4">
        <v>41708</v>
      </c>
      <c r="C80" s="2">
        <v>-2245.5</v>
      </c>
      <c r="D80" s="2">
        <f t="shared" si="21"/>
        <v>3116.2800000000716</v>
      </c>
      <c r="E80" s="2">
        <f>E79+2245.5</f>
        <v>663302</v>
      </c>
      <c r="F80" s="2">
        <f t="shared" si="16"/>
        <v>666418.28</v>
      </c>
      <c r="G80" s="2">
        <f t="shared" si="11"/>
        <v>492376.55075671256</v>
      </c>
      <c r="H80" s="3">
        <f t="shared" si="22"/>
        <v>0.73884010318071192</v>
      </c>
      <c r="I80" s="2">
        <f t="shared" si="12"/>
        <v>768.19549124133528</v>
      </c>
      <c r="J80" s="3">
        <f t="shared" si="17"/>
        <v>1.1527227182923842E-3</v>
      </c>
      <c r="K80" s="2">
        <f t="shared" si="13"/>
        <v>39719.28833188826</v>
      </c>
      <c r="L80" s="3">
        <f t="shared" si="24"/>
        <v>5.9601138690085542E-2</v>
      </c>
      <c r="M80" s="2">
        <f t="shared" si="14"/>
        <v>133554.24542015791</v>
      </c>
      <c r="N80" s="3">
        <f t="shared" si="23"/>
        <v>0.20040603541091026</v>
      </c>
      <c r="O80" s="2">
        <f t="shared" si="15"/>
        <v>0</v>
      </c>
      <c r="P80" s="3">
        <f t="shared" si="18"/>
        <v>0</v>
      </c>
      <c r="Q80" s="11">
        <f t="shared" si="19"/>
        <v>666418.28</v>
      </c>
      <c r="R80" s="12">
        <f t="shared" si="20"/>
        <v>1</v>
      </c>
    </row>
    <row r="81" spans="1:18" s="13" customFormat="1" ht="30" x14ac:dyDescent="0.25">
      <c r="A81" s="5" t="s">
        <v>38</v>
      </c>
      <c r="B81" s="14">
        <v>41717</v>
      </c>
      <c r="C81" s="6">
        <v>20000</v>
      </c>
      <c r="D81" s="6">
        <f t="shared" si="21"/>
        <v>23116.280000000072</v>
      </c>
      <c r="E81" s="6">
        <f>E80</f>
        <v>663302</v>
      </c>
      <c r="F81" s="6">
        <f t="shared" si="16"/>
        <v>686418.28</v>
      </c>
      <c r="G81" s="6">
        <f>G80</f>
        <v>492376.55075671256</v>
      </c>
      <c r="H81" s="15">
        <f t="shared" si="22"/>
        <v>0.71731270145764847</v>
      </c>
      <c r="I81" s="6">
        <f>I80+4400</f>
        <v>5168.1954912413348</v>
      </c>
      <c r="J81" s="15">
        <f t="shared" si="17"/>
        <v>7.5292218197355329E-3</v>
      </c>
      <c r="K81" s="6">
        <f>K80</f>
        <v>39719.28833188826</v>
      </c>
      <c r="L81" s="15">
        <f t="shared" si="24"/>
        <v>5.7864555023051337E-2</v>
      </c>
      <c r="M81" s="6">
        <f>M80+15600</f>
        <v>149154.24542015791</v>
      </c>
      <c r="N81" s="15">
        <f t="shared" si="23"/>
        <v>0.21729352169956473</v>
      </c>
      <c r="O81" s="6">
        <v>0</v>
      </c>
      <c r="P81" s="15">
        <f t="shared" si="18"/>
        <v>0</v>
      </c>
      <c r="Q81" s="11">
        <f t="shared" si="19"/>
        <v>686418.28</v>
      </c>
      <c r="R81" s="12">
        <f t="shared" si="20"/>
        <v>1</v>
      </c>
    </row>
    <row r="82" spans="1:18" x14ac:dyDescent="0.25">
      <c r="A82" s="5" t="s">
        <v>23</v>
      </c>
      <c r="B82" s="4">
        <v>41726</v>
      </c>
      <c r="C82" s="2">
        <v>-20000</v>
      </c>
      <c r="D82" s="2">
        <f t="shared" si="21"/>
        <v>3116.2800000000716</v>
      </c>
      <c r="E82" s="2">
        <f>E81+20000</f>
        <v>683302</v>
      </c>
      <c r="F82" s="2">
        <f t="shared" si="16"/>
        <v>686418.28</v>
      </c>
      <c r="G82" s="2">
        <f t="shared" ref="G82:G123" si="25">F82*H81</f>
        <v>492376.55075671256</v>
      </c>
      <c r="H82" s="3">
        <f t="shared" si="22"/>
        <v>0.71731270145764847</v>
      </c>
      <c r="I82" s="2">
        <f t="shared" ref="I82:I106" si="26">F82*J81</f>
        <v>5168.1954912413348</v>
      </c>
      <c r="J82" s="3">
        <f t="shared" si="17"/>
        <v>7.5292218197355329E-3</v>
      </c>
      <c r="K82" s="2">
        <f t="shared" ref="K82:K106" si="27">F82*L81</f>
        <v>39719.28833188826</v>
      </c>
      <c r="L82" s="3">
        <f t="shared" si="24"/>
        <v>5.7864555023051337E-2</v>
      </c>
      <c r="M82" s="2">
        <f t="shared" ref="M82:M106" si="28">F82*N81</f>
        <v>149154.24542015791</v>
      </c>
      <c r="N82" s="3">
        <f t="shared" si="23"/>
        <v>0.21729352169956473</v>
      </c>
      <c r="O82" s="2">
        <f t="shared" ref="O82:O106" si="29">F82*P81</f>
        <v>0</v>
      </c>
      <c r="P82" s="3">
        <f t="shared" si="18"/>
        <v>0</v>
      </c>
      <c r="Q82" s="11">
        <f t="shared" si="19"/>
        <v>686418.28</v>
      </c>
      <c r="R82" s="12">
        <f t="shared" si="20"/>
        <v>1</v>
      </c>
    </row>
    <row r="83" spans="1:18" x14ac:dyDescent="0.25">
      <c r="A83" s="5" t="s">
        <v>24</v>
      </c>
      <c r="B83" s="4">
        <v>41732</v>
      </c>
      <c r="C83" s="2">
        <v>2245.5</v>
      </c>
      <c r="D83" s="2">
        <f t="shared" si="21"/>
        <v>5361.7800000000716</v>
      </c>
      <c r="E83" s="2">
        <f>454882+225000</f>
        <v>679882</v>
      </c>
      <c r="F83" s="6">
        <f t="shared" si="16"/>
        <v>685243.78</v>
      </c>
      <c r="G83" s="2">
        <f t="shared" si="25"/>
        <v>491534.06698885059</v>
      </c>
      <c r="H83" s="3">
        <f t="shared" si="22"/>
        <v>0.71731270145764847</v>
      </c>
      <c r="I83" s="2">
        <f t="shared" si="26"/>
        <v>5159.3524202140552</v>
      </c>
      <c r="J83" s="3">
        <f t="shared" si="17"/>
        <v>7.5292218197355329E-3</v>
      </c>
      <c r="K83" s="2">
        <f t="shared" si="27"/>
        <v>39651.326412013688</v>
      </c>
      <c r="L83" s="3">
        <f t="shared" si="24"/>
        <v>5.7864555023051337E-2</v>
      </c>
      <c r="M83" s="2">
        <f t="shared" si="28"/>
        <v>148899.03417892178</v>
      </c>
      <c r="N83" s="3">
        <f t="shared" si="23"/>
        <v>0.21729352169956476</v>
      </c>
      <c r="O83" s="2">
        <f t="shared" si="29"/>
        <v>0</v>
      </c>
      <c r="P83" s="3">
        <f t="shared" si="18"/>
        <v>0</v>
      </c>
      <c r="Q83" s="11">
        <f t="shared" si="19"/>
        <v>685243.78</v>
      </c>
      <c r="R83" s="12">
        <f t="shared" si="20"/>
        <v>1.0000000000000002</v>
      </c>
    </row>
    <row r="84" spans="1:18" x14ac:dyDescent="0.25">
      <c r="A84" s="5" t="s">
        <v>18</v>
      </c>
      <c r="B84" s="4">
        <v>41736</v>
      </c>
      <c r="C84" s="2">
        <v>0.4</v>
      </c>
      <c r="D84" s="2">
        <f t="shared" si="21"/>
        <v>5362.1800000000712</v>
      </c>
      <c r="E84" s="2">
        <f>E83</f>
        <v>679882</v>
      </c>
      <c r="F84" s="6">
        <f t="shared" si="16"/>
        <v>685244.18</v>
      </c>
      <c r="G84" s="2">
        <f t="shared" si="25"/>
        <v>491534.35391393118</v>
      </c>
      <c r="H84" s="3">
        <f t="shared" si="22"/>
        <v>0.71731270145764847</v>
      </c>
      <c r="I84" s="2">
        <f t="shared" si="26"/>
        <v>5159.3554319027835</v>
      </c>
      <c r="J84" s="3">
        <f t="shared" si="17"/>
        <v>7.5292218197355329E-3</v>
      </c>
      <c r="K84" s="2">
        <f t="shared" si="27"/>
        <v>39651.349557835696</v>
      </c>
      <c r="L84" s="3">
        <f t="shared" si="24"/>
        <v>5.7864555023051337E-2</v>
      </c>
      <c r="M84" s="2">
        <f t="shared" si="28"/>
        <v>148899.12109633046</v>
      </c>
      <c r="N84" s="3">
        <f t="shared" si="23"/>
        <v>0.21729352169956476</v>
      </c>
      <c r="O84" s="2">
        <f t="shared" si="29"/>
        <v>0</v>
      </c>
      <c r="P84" s="3">
        <f t="shared" si="18"/>
        <v>0</v>
      </c>
      <c r="Q84" s="11">
        <f t="shared" si="19"/>
        <v>685244.18000000017</v>
      </c>
      <c r="R84" s="12">
        <f t="shared" si="20"/>
        <v>1.0000000000000002</v>
      </c>
    </row>
    <row r="85" spans="1:18" x14ac:dyDescent="0.25">
      <c r="A85" s="5" t="s">
        <v>21</v>
      </c>
      <c r="B85" s="4">
        <v>41739</v>
      </c>
      <c r="C85" s="2">
        <v>-2245.5</v>
      </c>
      <c r="D85" s="2">
        <f t="shared" si="21"/>
        <v>3116.6800000000712</v>
      </c>
      <c r="E85" s="2">
        <f>E84+2245.5</f>
        <v>682127.5</v>
      </c>
      <c r="F85" s="6">
        <f t="shared" si="16"/>
        <v>685244.18</v>
      </c>
      <c r="G85" s="2">
        <f t="shared" si="25"/>
        <v>491534.35391393118</v>
      </c>
      <c r="H85" s="3">
        <f t="shared" si="22"/>
        <v>0.71731270145764847</v>
      </c>
      <c r="I85" s="2">
        <f t="shared" si="26"/>
        <v>5159.3554319027835</v>
      </c>
      <c r="J85" s="3">
        <f t="shared" si="17"/>
        <v>7.5292218197355329E-3</v>
      </c>
      <c r="K85" s="2">
        <f t="shared" si="27"/>
        <v>39651.349557835696</v>
      </c>
      <c r="L85" s="3">
        <f t="shared" si="24"/>
        <v>5.7864555023051337E-2</v>
      </c>
      <c r="M85" s="2">
        <f t="shared" si="28"/>
        <v>148899.12109633046</v>
      </c>
      <c r="N85" s="3">
        <f t="shared" si="23"/>
        <v>0.21729352169956476</v>
      </c>
      <c r="O85" s="2">
        <f t="shared" si="29"/>
        <v>0</v>
      </c>
      <c r="P85" s="3">
        <f t="shared" si="18"/>
        <v>0</v>
      </c>
      <c r="Q85" s="11">
        <f t="shared" si="19"/>
        <v>685244.18000000017</v>
      </c>
      <c r="R85" s="12">
        <f t="shared" si="20"/>
        <v>1.0000000000000002</v>
      </c>
    </row>
    <row r="86" spans="1:18" x14ac:dyDescent="0.25">
      <c r="A86" s="5" t="s">
        <v>23</v>
      </c>
      <c r="B86" s="4">
        <v>41754</v>
      </c>
      <c r="C86" s="2">
        <v>-2475</v>
      </c>
      <c r="D86" s="2">
        <f t="shared" si="21"/>
        <v>641.68000000007123</v>
      </c>
      <c r="E86" s="2">
        <f>E85</f>
        <v>682127.5</v>
      </c>
      <c r="F86" s="6">
        <f t="shared" si="16"/>
        <v>682769.18</v>
      </c>
      <c r="G86" s="2">
        <f t="shared" si="25"/>
        <v>489759.00497782347</v>
      </c>
      <c r="H86" s="3">
        <f t="shared" si="22"/>
        <v>0.71731270145764847</v>
      </c>
      <c r="I86" s="2">
        <f t="shared" si="26"/>
        <v>5140.7206078989384</v>
      </c>
      <c r="J86" s="3">
        <f t="shared" si="17"/>
        <v>7.5292218197355338E-3</v>
      </c>
      <c r="K86" s="2">
        <f t="shared" si="27"/>
        <v>39508.134784153648</v>
      </c>
      <c r="L86" s="3">
        <f t="shared" si="24"/>
        <v>5.7864555023051344E-2</v>
      </c>
      <c r="M86" s="2">
        <f t="shared" si="28"/>
        <v>148361.31963012405</v>
      </c>
      <c r="N86" s="3">
        <f t="shared" si="23"/>
        <v>0.21729352169956476</v>
      </c>
      <c r="O86" s="2">
        <f t="shared" si="29"/>
        <v>0</v>
      </c>
      <c r="P86" s="3">
        <f t="shared" si="18"/>
        <v>0</v>
      </c>
      <c r="Q86" s="11">
        <f t="shared" si="19"/>
        <v>682769.18</v>
      </c>
      <c r="R86" s="12">
        <f t="shared" si="20"/>
        <v>1.0000000000000002</v>
      </c>
    </row>
    <row r="87" spans="1:18" x14ac:dyDescent="0.25">
      <c r="A87" s="5" t="s">
        <v>24</v>
      </c>
      <c r="B87" s="4">
        <v>41765</v>
      </c>
      <c r="C87" s="2">
        <v>2245.5</v>
      </c>
      <c r="D87" s="2">
        <f t="shared" si="21"/>
        <v>2887.1800000000712</v>
      </c>
      <c r="E87" s="2">
        <f>E86</f>
        <v>682127.5</v>
      </c>
      <c r="F87" s="6">
        <f t="shared" si="16"/>
        <v>685014.68</v>
      </c>
      <c r="G87" s="2">
        <f t="shared" si="25"/>
        <v>491369.73064894666</v>
      </c>
      <c r="H87" s="3">
        <f t="shared" si="22"/>
        <v>0.71731270145764847</v>
      </c>
      <c r="I87" s="2">
        <f t="shared" si="26"/>
        <v>5157.6274754951546</v>
      </c>
      <c r="J87" s="3">
        <f t="shared" si="17"/>
        <v>7.5292218197355338E-3</v>
      </c>
      <c r="K87" s="2">
        <f t="shared" si="27"/>
        <v>39638.069642457915</v>
      </c>
      <c r="L87" s="3">
        <f t="shared" si="24"/>
        <v>5.7864555023051351E-2</v>
      </c>
      <c r="M87" s="2">
        <f t="shared" si="28"/>
        <v>148849.25223310041</v>
      </c>
      <c r="N87" s="3">
        <f t="shared" si="23"/>
        <v>0.21729352169956476</v>
      </c>
      <c r="O87" s="2">
        <f t="shared" si="29"/>
        <v>0</v>
      </c>
      <c r="P87" s="3">
        <f t="shared" si="18"/>
        <v>0</v>
      </c>
      <c r="Q87" s="11">
        <f t="shared" si="19"/>
        <v>685014.68000000017</v>
      </c>
      <c r="R87" s="12">
        <f t="shared" si="20"/>
        <v>1.0000000000000002</v>
      </c>
    </row>
    <row r="88" spans="1:18" x14ac:dyDescent="0.25">
      <c r="A88" s="5" t="s">
        <v>18</v>
      </c>
      <c r="B88" s="4">
        <v>41765</v>
      </c>
      <c r="C88" s="2">
        <v>0.1</v>
      </c>
      <c r="D88" s="2">
        <f t="shared" si="21"/>
        <v>2887.2800000000711</v>
      </c>
      <c r="E88" s="2">
        <f>E87</f>
        <v>682127.5</v>
      </c>
      <c r="F88" s="6">
        <f t="shared" si="16"/>
        <v>685014.78</v>
      </c>
      <c r="G88" s="2">
        <f t="shared" si="25"/>
        <v>491369.80238021677</v>
      </c>
      <c r="H88" s="3">
        <f t="shared" si="22"/>
        <v>0.71731270145764847</v>
      </c>
      <c r="I88" s="2">
        <f t="shared" si="26"/>
        <v>5157.6282284173367</v>
      </c>
      <c r="J88" s="3">
        <f t="shared" si="17"/>
        <v>7.5292218197355338E-3</v>
      </c>
      <c r="K88" s="2">
        <f t="shared" si="27"/>
        <v>39638.07542891342</v>
      </c>
      <c r="L88" s="3">
        <f t="shared" si="24"/>
        <v>5.7864555023051358E-2</v>
      </c>
      <c r="M88" s="2">
        <f t="shared" si="28"/>
        <v>148849.27396245257</v>
      </c>
      <c r="N88" s="3">
        <f t="shared" si="23"/>
        <v>0.21729352169956473</v>
      </c>
      <c r="O88" s="2">
        <f t="shared" si="29"/>
        <v>0</v>
      </c>
      <c r="P88" s="3">
        <f t="shared" si="18"/>
        <v>0</v>
      </c>
      <c r="Q88" s="11">
        <f t="shared" si="19"/>
        <v>685014.78000000014</v>
      </c>
      <c r="R88" s="12">
        <f t="shared" si="20"/>
        <v>1</v>
      </c>
    </row>
    <row r="89" spans="1:18" x14ac:dyDescent="0.25">
      <c r="A89" s="5" t="s">
        <v>21</v>
      </c>
      <c r="B89" s="4">
        <v>41771</v>
      </c>
      <c r="C89" s="2">
        <v>-2245.5</v>
      </c>
      <c r="D89" s="2">
        <f t="shared" si="21"/>
        <v>641.78000000007114</v>
      </c>
      <c r="E89" s="2">
        <f>E88+2245.5</f>
        <v>684373</v>
      </c>
      <c r="F89" s="6">
        <f t="shared" si="16"/>
        <v>685014.78</v>
      </c>
      <c r="G89" s="2">
        <f t="shared" si="25"/>
        <v>491369.80238021677</v>
      </c>
      <c r="H89" s="3">
        <f t="shared" si="22"/>
        <v>0.71731270145764847</v>
      </c>
      <c r="I89" s="2">
        <f t="shared" si="26"/>
        <v>5157.6282284173367</v>
      </c>
      <c r="J89" s="3">
        <f t="shared" si="17"/>
        <v>7.5292218197355338E-3</v>
      </c>
      <c r="K89" s="2">
        <f t="shared" si="27"/>
        <v>39638.07542891342</v>
      </c>
      <c r="L89" s="3">
        <f t="shared" si="24"/>
        <v>5.7864555023051358E-2</v>
      </c>
      <c r="M89" s="2">
        <f t="shared" si="28"/>
        <v>148849.27396245257</v>
      </c>
      <c r="N89" s="3">
        <f t="shared" si="23"/>
        <v>0.21729352169956473</v>
      </c>
      <c r="O89" s="2">
        <f t="shared" si="29"/>
        <v>0</v>
      </c>
      <c r="P89" s="3">
        <f t="shared" si="18"/>
        <v>0</v>
      </c>
      <c r="Q89" s="11">
        <f t="shared" si="19"/>
        <v>685014.78000000014</v>
      </c>
      <c r="R89" s="12">
        <f t="shared" si="20"/>
        <v>1</v>
      </c>
    </row>
    <row r="90" spans="1:18" x14ac:dyDescent="0.25">
      <c r="A90" s="5" t="s">
        <v>24</v>
      </c>
      <c r="B90" s="4">
        <v>41793</v>
      </c>
      <c r="C90" s="2">
        <v>2245.5</v>
      </c>
      <c r="D90" s="2">
        <f t="shared" si="21"/>
        <v>2887.2800000000711</v>
      </c>
      <c r="E90" s="2">
        <f>E89</f>
        <v>684373</v>
      </c>
      <c r="F90" s="6">
        <f t="shared" si="16"/>
        <v>687260.28</v>
      </c>
      <c r="G90" s="2">
        <f t="shared" si="25"/>
        <v>492980.5280513399</v>
      </c>
      <c r="H90" s="3">
        <f t="shared" si="22"/>
        <v>0.71731270145764847</v>
      </c>
      <c r="I90" s="2">
        <f t="shared" si="26"/>
        <v>5174.5350960135529</v>
      </c>
      <c r="J90" s="3">
        <f t="shared" si="17"/>
        <v>7.5292218197355338E-3</v>
      </c>
      <c r="K90" s="2">
        <f t="shared" si="27"/>
        <v>39768.010287217687</v>
      </c>
      <c r="L90" s="3">
        <f t="shared" si="24"/>
        <v>5.7864555023051364E-2</v>
      </c>
      <c r="M90" s="2">
        <f t="shared" si="28"/>
        <v>149337.20656542893</v>
      </c>
      <c r="N90" s="3">
        <f t="shared" si="23"/>
        <v>0.21729352169956473</v>
      </c>
      <c r="O90" s="2">
        <f t="shared" si="29"/>
        <v>0</v>
      </c>
      <c r="P90" s="3">
        <f t="shared" si="18"/>
        <v>0</v>
      </c>
      <c r="Q90" s="11">
        <f t="shared" si="19"/>
        <v>687260.28</v>
      </c>
      <c r="R90" s="12">
        <f t="shared" si="20"/>
        <v>1</v>
      </c>
    </row>
    <row r="91" spans="1:18" x14ac:dyDescent="0.25">
      <c r="A91" s="5" t="s">
        <v>18</v>
      </c>
      <c r="B91" s="4">
        <v>41795</v>
      </c>
      <c r="C91" s="2">
        <v>0.05</v>
      </c>
      <c r="D91" s="2">
        <f t="shared" si="21"/>
        <v>2887.3300000000713</v>
      </c>
      <c r="E91" s="2">
        <f>E90</f>
        <v>684373</v>
      </c>
      <c r="F91" s="6">
        <f t="shared" si="16"/>
        <v>687260.33000000007</v>
      </c>
      <c r="G91" s="2">
        <f t="shared" si="25"/>
        <v>492980.56391697505</v>
      </c>
      <c r="H91" s="3">
        <f t="shared" si="22"/>
        <v>0.71731270145764847</v>
      </c>
      <c r="I91" s="2">
        <f t="shared" si="26"/>
        <v>5174.5354724746439</v>
      </c>
      <c r="J91" s="3">
        <f t="shared" si="17"/>
        <v>7.5292218197355338E-3</v>
      </c>
      <c r="K91" s="2">
        <f t="shared" si="27"/>
        <v>39768.013180445443</v>
      </c>
      <c r="L91" s="3">
        <f t="shared" si="24"/>
        <v>5.7864555023051364E-2</v>
      </c>
      <c r="M91" s="2">
        <f t="shared" si="28"/>
        <v>149337.21743010503</v>
      </c>
      <c r="N91" s="3">
        <f t="shared" si="23"/>
        <v>0.21729352169956473</v>
      </c>
      <c r="O91" s="2">
        <f t="shared" si="29"/>
        <v>0</v>
      </c>
      <c r="P91" s="3">
        <f t="shared" si="18"/>
        <v>0</v>
      </c>
      <c r="Q91" s="11">
        <f t="shared" si="19"/>
        <v>687260.33000000007</v>
      </c>
      <c r="R91" s="12">
        <f t="shared" si="20"/>
        <v>1</v>
      </c>
    </row>
    <row r="92" spans="1:18" x14ac:dyDescent="0.25">
      <c r="A92" s="5" t="s">
        <v>21</v>
      </c>
      <c r="B92" s="4">
        <v>41800</v>
      </c>
      <c r="C92" s="2">
        <v>-2245.5</v>
      </c>
      <c r="D92" s="2">
        <f t="shared" si="21"/>
        <v>641.83000000007132</v>
      </c>
      <c r="E92" s="2">
        <f>E91+2245.5</f>
        <v>686618.5</v>
      </c>
      <c r="F92" s="6">
        <f t="shared" si="16"/>
        <v>687260.33000000007</v>
      </c>
      <c r="G92" s="2">
        <f t="shared" si="25"/>
        <v>492980.56391697505</v>
      </c>
      <c r="H92" s="3">
        <f t="shared" si="22"/>
        <v>0.71731270145764847</v>
      </c>
      <c r="I92" s="2">
        <f t="shared" si="26"/>
        <v>5174.5354724746439</v>
      </c>
      <c r="J92" s="3">
        <f t="shared" si="17"/>
        <v>7.5292218197355338E-3</v>
      </c>
      <c r="K92" s="2">
        <f t="shared" si="27"/>
        <v>39768.013180445443</v>
      </c>
      <c r="L92" s="3">
        <f t="shared" si="24"/>
        <v>5.7864555023051364E-2</v>
      </c>
      <c r="M92" s="2">
        <f t="shared" si="28"/>
        <v>149337.21743010503</v>
      </c>
      <c r="N92" s="3">
        <f t="shared" si="23"/>
        <v>0.21729352169956473</v>
      </c>
      <c r="O92" s="2">
        <f t="shared" si="29"/>
        <v>0</v>
      </c>
      <c r="P92" s="3">
        <f t="shared" si="18"/>
        <v>0</v>
      </c>
      <c r="Q92" s="11">
        <f t="shared" si="19"/>
        <v>687260.33000000007</v>
      </c>
      <c r="R92" s="12">
        <f t="shared" si="20"/>
        <v>1</v>
      </c>
    </row>
    <row r="93" spans="1:18" x14ac:dyDescent="0.25">
      <c r="A93" s="5" t="s">
        <v>24</v>
      </c>
      <c r="B93" s="4">
        <v>41823</v>
      </c>
      <c r="C93" s="2">
        <v>2245.5</v>
      </c>
      <c r="D93" s="2">
        <f t="shared" si="21"/>
        <v>2887.3300000000713</v>
      </c>
      <c r="E93" s="2">
        <f>E92</f>
        <v>686618.5</v>
      </c>
      <c r="F93" s="6">
        <f t="shared" si="16"/>
        <v>689505.83000000007</v>
      </c>
      <c r="G93" s="2">
        <f t="shared" si="25"/>
        <v>494591.28958809818</v>
      </c>
      <c r="H93" s="3">
        <f t="shared" si="22"/>
        <v>0.71731270145764847</v>
      </c>
      <c r="I93" s="2">
        <f t="shared" si="26"/>
        <v>5191.4423400708602</v>
      </c>
      <c r="J93" s="3">
        <f t="shared" si="17"/>
        <v>7.5292218197355338E-3</v>
      </c>
      <c r="K93" s="2">
        <f t="shared" si="27"/>
        <v>39897.948038749702</v>
      </c>
      <c r="L93" s="3">
        <f t="shared" si="24"/>
        <v>5.7864555023051364E-2</v>
      </c>
      <c r="M93" s="2">
        <f t="shared" si="28"/>
        <v>149825.15003308142</v>
      </c>
      <c r="N93" s="3">
        <f t="shared" si="23"/>
        <v>0.21729352169956476</v>
      </c>
      <c r="O93" s="2">
        <f t="shared" si="29"/>
        <v>0</v>
      </c>
      <c r="P93" s="3">
        <f t="shared" si="18"/>
        <v>0</v>
      </c>
      <c r="Q93" s="11">
        <f t="shared" si="19"/>
        <v>689505.83000000019</v>
      </c>
      <c r="R93" s="12">
        <f t="shared" si="20"/>
        <v>1.0000000000000002</v>
      </c>
    </row>
    <row r="94" spans="1:18" x14ac:dyDescent="0.25">
      <c r="A94" s="5" t="s">
        <v>18</v>
      </c>
      <c r="B94" s="4">
        <v>41827</v>
      </c>
      <c r="C94" s="2">
        <v>0.05</v>
      </c>
      <c r="D94" s="2">
        <f t="shared" si="21"/>
        <v>2887.3800000000715</v>
      </c>
      <c r="E94" s="2">
        <f>E93</f>
        <v>686618.5</v>
      </c>
      <c r="F94" s="6">
        <f t="shared" si="16"/>
        <v>689505.88000000012</v>
      </c>
      <c r="G94" s="2">
        <f t="shared" si="25"/>
        <v>494591.32545373327</v>
      </c>
      <c r="H94" s="3">
        <f t="shared" si="22"/>
        <v>0.71731270145764847</v>
      </c>
      <c r="I94" s="2">
        <f t="shared" si="26"/>
        <v>5191.4427165319512</v>
      </c>
      <c r="J94" s="3">
        <f t="shared" si="17"/>
        <v>7.5292218197355329E-3</v>
      </c>
      <c r="K94" s="2">
        <f t="shared" si="27"/>
        <v>39897.950931977459</v>
      </c>
      <c r="L94" s="3">
        <f t="shared" si="24"/>
        <v>5.7864555023051364E-2</v>
      </c>
      <c r="M94" s="2">
        <f t="shared" si="28"/>
        <v>149825.16089775751</v>
      </c>
      <c r="N94" s="3">
        <f t="shared" si="23"/>
        <v>0.21729352169956473</v>
      </c>
      <c r="O94" s="2">
        <f t="shared" si="29"/>
        <v>0</v>
      </c>
      <c r="P94" s="3">
        <f t="shared" si="18"/>
        <v>0</v>
      </c>
      <c r="Q94" s="11">
        <f t="shared" si="19"/>
        <v>689505.88000000024</v>
      </c>
      <c r="R94" s="12">
        <f t="shared" si="20"/>
        <v>1</v>
      </c>
    </row>
    <row r="95" spans="1:18" x14ac:dyDescent="0.25">
      <c r="A95" s="5" t="s">
        <v>21</v>
      </c>
      <c r="B95" s="4">
        <v>41830</v>
      </c>
      <c r="C95" s="2">
        <v>-2245.5</v>
      </c>
      <c r="D95" s="2">
        <f t="shared" si="21"/>
        <v>641.8800000000715</v>
      </c>
      <c r="E95" s="2">
        <f>E94+2245.5</f>
        <v>688864</v>
      </c>
      <c r="F95" s="6">
        <f t="shared" si="16"/>
        <v>689505.88000000012</v>
      </c>
      <c r="G95" s="2">
        <f t="shared" si="25"/>
        <v>494591.32545373327</v>
      </c>
      <c r="H95" s="3">
        <f t="shared" si="22"/>
        <v>0.71731270145764847</v>
      </c>
      <c r="I95" s="2">
        <f t="shared" si="26"/>
        <v>5191.4427165319512</v>
      </c>
      <c r="J95" s="3">
        <f t="shared" si="17"/>
        <v>7.5292218197355329E-3</v>
      </c>
      <c r="K95" s="2">
        <f t="shared" si="27"/>
        <v>39897.950931977459</v>
      </c>
      <c r="L95" s="3">
        <f t="shared" si="24"/>
        <v>5.7864555023051364E-2</v>
      </c>
      <c r="M95" s="2">
        <f t="shared" si="28"/>
        <v>149825.16089775751</v>
      </c>
      <c r="N95" s="3">
        <f t="shared" si="23"/>
        <v>0.21729352169956473</v>
      </c>
      <c r="O95" s="2">
        <f t="shared" si="29"/>
        <v>0</v>
      </c>
      <c r="P95" s="3">
        <f t="shared" si="18"/>
        <v>0</v>
      </c>
      <c r="Q95" s="11">
        <f t="shared" si="19"/>
        <v>689505.88000000024</v>
      </c>
      <c r="R95" s="12">
        <f t="shared" si="20"/>
        <v>1</v>
      </c>
    </row>
    <row r="96" spans="1:18" x14ac:dyDescent="0.25">
      <c r="A96" s="5" t="s">
        <v>24</v>
      </c>
      <c r="B96" s="4">
        <v>41855</v>
      </c>
      <c r="C96" s="2">
        <v>2245.5</v>
      </c>
      <c r="D96" s="2">
        <f t="shared" si="21"/>
        <v>2887.3800000000715</v>
      </c>
      <c r="E96" s="2">
        <f>E95</f>
        <v>688864</v>
      </c>
      <c r="F96" s="6">
        <f t="shared" si="16"/>
        <v>691751.38000000012</v>
      </c>
      <c r="G96" s="2">
        <f t="shared" si="25"/>
        <v>496202.0511248564</v>
      </c>
      <c r="H96" s="3">
        <f t="shared" si="22"/>
        <v>0.71731270145764847</v>
      </c>
      <c r="I96" s="2">
        <f t="shared" si="26"/>
        <v>5208.3495841281674</v>
      </c>
      <c r="J96" s="3">
        <f t="shared" si="17"/>
        <v>7.5292218197355338E-3</v>
      </c>
      <c r="K96" s="2">
        <f t="shared" si="27"/>
        <v>40027.885790281718</v>
      </c>
      <c r="L96" s="3">
        <f t="shared" si="24"/>
        <v>5.7864555023051364E-2</v>
      </c>
      <c r="M96" s="2">
        <f t="shared" si="28"/>
        <v>150313.09350073387</v>
      </c>
      <c r="N96" s="3">
        <f t="shared" si="23"/>
        <v>0.21729352169956473</v>
      </c>
      <c r="O96" s="2">
        <f t="shared" si="29"/>
        <v>0</v>
      </c>
      <c r="P96" s="3">
        <f t="shared" si="18"/>
        <v>0</v>
      </c>
      <c r="Q96" s="11">
        <f t="shared" si="19"/>
        <v>691751.38000000012</v>
      </c>
      <c r="R96" s="12">
        <f t="shared" si="20"/>
        <v>1</v>
      </c>
    </row>
    <row r="97" spans="1:18" x14ac:dyDescent="0.25">
      <c r="A97" s="5" t="s">
        <v>18</v>
      </c>
      <c r="B97" s="4">
        <v>41856</v>
      </c>
      <c r="C97" s="2">
        <v>0.05</v>
      </c>
      <c r="D97" s="2">
        <f t="shared" si="21"/>
        <v>2887.4300000000717</v>
      </c>
      <c r="E97" s="2">
        <f>E96</f>
        <v>688864</v>
      </c>
      <c r="F97" s="6">
        <f t="shared" si="16"/>
        <v>691751.43</v>
      </c>
      <c r="G97" s="2">
        <f t="shared" si="25"/>
        <v>496202.08699049143</v>
      </c>
      <c r="H97" s="3">
        <f t="shared" si="22"/>
        <v>0.71731270145764847</v>
      </c>
      <c r="I97" s="2">
        <f t="shared" si="26"/>
        <v>5208.3499605892584</v>
      </c>
      <c r="J97" s="3">
        <f t="shared" si="17"/>
        <v>7.5292218197355347E-3</v>
      </c>
      <c r="K97" s="2">
        <f t="shared" si="27"/>
        <v>40027.888683509467</v>
      </c>
      <c r="L97" s="3">
        <f t="shared" si="24"/>
        <v>5.7864555023051364E-2</v>
      </c>
      <c r="M97" s="2">
        <f t="shared" si="28"/>
        <v>150313.10436540993</v>
      </c>
      <c r="N97" s="3">
        <f t="shared" si="23"/>
        <v>0.21729352169956473</v>
      </c>
      <c r="O97" s="2">
        <f t="shared" si="29"/>
        <v>0</v>
      </c>
      <c r="P97" s="3">
        <f t="shared" si="18"/>
        <v>0</v>
      </c>
      <c r="Q97" s="11">
        <f t="shared" si="19"/>
        <v>691751.43</v>
      </c>
      <c r="R97" s="12">
        <f t="shared" si="20"/>
        <v>1</v>
      </c>
    </row>
    <row r="98" spans="1:18" x14ac:dyDescent="0.25">
      <c r="A98" s="5" t="s">
        <v>21</v>
      </c>
      <c r="B98" s="4">
        <v>41862</v>
      </c>
      <c r="C98" s="2">
        <v>-2245.5</v>
      </c>
      <c r="D98" s="2">
        <f t="shared" si="21"/>
        <v>641.93000000007169</v>
      </c>
      <c r="E98" s="2">
        <f>E97+2245.5</f>
        <v>691109.5</v>
      </c>
      <c r="F98" s="6">
        <f t="shared" si="16"/>
        <v>691751.43</v>
      </c>
      <c r="G98" s="2">
        <f t="shared" si="25"/>
        <v>496202.08699049143</v>
      </c>
      <c r="H98" s="3">
        <f t="shared" si="22"/>
        <v>0.71731270145764847</v>
      </c>
      <c r="I98" s="2">
        <f t="shared" si="26"/>
        <v>5208.3499605892584</v>
      </c>
      <c r="J98" s="3">
        <f t="shared" si="17"/>
        <v>7.5292218197355347E-3</v>
      </c>
      <c r="K98" s="2">
        <f t="shared" si="27"/>
        <v>40027.888683509467</v>
      </c>
      <c r="L98" s="3">
        <f t="shared" si="24"/>
        <v>5.7864555023051364E-2</v>
      </c>
      <c r="M98" s="2">
        <f t="shared" si="28"/>
        <v>150313.10436540993</v>
      </c>
      <c r="N98" s="3">
        <f t="shared" si="23"/>
        <v>0.21729352169956473</v>
      </c>
      <c r="O98" s="2">
        <f t="shared" si="29"/>
        <v>0</v>
      </c>
      <c r="P98" s="3">
        <f t="shared" si="18"/>
        <v>0</v>
      </c>
      <c r="Q98" s="11">
        <f t="shared" si="19"/>
        <v>691751.43</v>
      </c>
      <c r="R98" s="12">
        <f t="shared" si="20"/>
        <v>1</v>
      </c>
    </row>
    <row r="99" spans="1:18" x14ac:dyDescent="0.25">
      <c r="A99" s="7" t="s">
        <v>25</v>
      </c>
      <c r="B99" s="4">
        <v>41871</v>
      </c>
      <c r="C99" s="2">
        <v>1062</v>
      </c>
      <c r="D99" s="2">
        <f t="shared" si="21"/>
        <v>1703.9300000000717</v>
      </c>
      <c r="E99" s="2">
        <f>E98</f>
        <v>691109.5</v>
      </c>
      <c r="F99" s="6">
        <f t="shared" si="16"/>
        <v>692813.43</v>
      </c>
      <c r="G99" s="2">
        <f t="shared" si="25"/>
        <v>496963.87307943945</v>
      </c>
      <c r="H99" s="3">
        <f t="shared" si="22"/>
        <v>0.71731270145764847</v>
      </c>
      <c r="I99" s="2">
        <f t="shared" si="26"/>
        <v>5216.3459941618175</v>
      </c>
      <c r="J99" s="3">
        <f t="shared" si="17"/>
        <v>7.5292218197355338E-3</v>
      </c>
      <c r="K99" s="2">
        <f t="shared" si="27"/>
        <v>40089.340840943951</v>
      </c>
      <c r="L99" s="3">
        <f t="shared" si="24"/>
        <v>5.7864555023051371E-2</v>
      </c>
      <c r="M99" s="2">
        <f t="shared" si="28"/>
        <v>150543.87008545487</v>
      </c>
      <c r="N99" s="3">
        <f t="shared" si="23"/>
        <v>0.2172935216995647</v>
      </c>
      <c r="O99" s="2">
        <f t="shared" si="29"/>
        <v>0</v>
      </c>
      <c r="P99" s="3">
        <f t="shared" si="18"/>
        <v>0</v>
      </c>
      <c r="Q99" s="11">
        <f t="shared" si="19"/>
        <v>692813.43</v>
      </c>
      <c r="R99" s="12">
        <f t="shared" si="20"/>
        <v>1</v>
      </c>
    </row>
    <row r="100" spans="1:18" x14ac:dyDescent="0.25">
      <c r="A100" s="5" t="s">
        <v>25</v>
      </c>
      <c r="B100" s="4">
        <v>41872</v>
      </c>
      <c r="C100" s="2">
        <v>0.4</v>
      </c>
      <c r="D100" s="2">
        <f t="shared" si="21"/>
        <v>1704.3300000000718</v>
      </c>
      <c r="E100" s="2">
        <f>E99</f>
        <v>691109.5</v>
      </c>
      <c r="F100" s="6">
        <f t="shared" si="16"/>
        <v>692813.83000000007</v>
      </c>
      <c r="G100" s="2">
        <f t="shared" si="25"/>
        <v>496964.16000452009</v>
      </c>
      <c r="H100" s="3">
        <f t="shared" si="22"/>
        <v>0.71731270145764847</v>
      </c>
      <c r="I100" s="2">
        <f t="shared" si="26"/>
        <v>5216.3490058505449</v>
      </c>
      <c r="J100" s="3">
        <f t="shared" si="17"/>
        <v>7.5292218197355329E-3</v>
      </c>
      <c r="K100" s="2">
        <f t="shared" si="27"/>
        <v>40089.363986765966</v>
      </c>
      <c r="L100" s="3">
        <f t="shared" si="24"/>
        <v>5.7864555023051378E-2</v>
      </c>
      <c r="M100" s="2">
        <f t="shared" si="28"/>
        <v>150543.95700286355</v>
      </c>
      <c r="N100" s="3">
        <f t="shared" si="23"/>
        <v>0.2172935216995647</v>
      </c>
      <c r="O100" s="2">
        <f t="shared" si="29"/>
        <v>0</v>
      </c>
      <c r="P100" s="3">
        <f t="shared" si="18"/>
        <v>0</v>
      </c>
      <c r="Q100" s="11">
        <f t="shared" si="19"/>
        <v>692813.83000000007</v>
      </c>
      <c r="R100" s="12">
        <f t="shared" si="20"/>
        <v>1</v>
      </c>
    </row>
    <row r="101" spans="1:18" x14ac:dyDescent="0.25">
      <c r="A101" s="5" t="s">
        <v>24</v>
      </c>
      <c r="B101" s="4">
        <v>41885</v>
      </c>
      <c r="C101" s="2">
        <v>2245.5</v>
      </c>
      <c r="D101" s="2">
        <f t="shared" si="21"/>
        <v>3949.8300000000718</v>
      </c>
      <c r="E101" s="2">
        <f>E100</f>
        <v>691109.5</v>
      </c>
      <c r="F101" s="6">
        <f t="shared" si="16"/>
        <v>695059.33000000007</v>
      </c>
      <c r="G101" s="2">
        <f t="shared" si="25"/>
        <v>498574.88567564322</v>
      </c>
      <c r="H101" s="3">
        <f t="shared" si="22"/>
        <v>0.71731270145764847</v>
      </c>
      <c r="I101" s="2">
        <f t="shared" si="26"/>
        <v>5233.2558734467611</v>
      </c>
      <c r="J101" s="3">
        <f t="shared" si="17"/>
        <v>7.5292218197355329E-3</v>
      </c>
      <c r="K101" s="2">
        <f t="shared" si="27"/>
        <v>40219.298845070232</v>
      </c>
      <c r="L101" s="3">
        <f t="shared" si="24"/>
        <v>5.7864555023051385E-2</v>
      </c>
      <c r="M101" s="2">
        <f t="shared" si="28"/>
        <v>151031.88960583991</v>
      </c>
      <c r="N101" s="3">
        <f t="shared" si="23"/>
        <v>0.2172935216995647</v>
      </c>
      <c r="O101" s="2">
        <f t="shared" si="29"/>
        <v>0</v>
      </c>
      <c r="P101" s="3">
        <f t="shared" si="18"/>
        <v>0</v>
      </c>
      <c r="Q101" s="11">
        <f t="shared" si="19"/>
        <v>695059.33000000007</v>
      </c>
      <c r="R101" s="12">
        <f t="shared" si="20"/>
        <v>1.0000000000000002</v>
      </c>
    </row>
    <row r="102" spans="1:18" x14ac:dyDescent="0.25">
      <c r="A102" s="5" t="s">
        <v>18</v>
      </c>
      <c r="B102" s="4">
        <v>41887</v>
      </c>
      <c r="C102" s="2">
        <v>0.08</v>
      </c>
      <c r="D102" s="2">
        <f t="shared" si="21"/>
        <v>3949.9100000000717</v>
      </c>
      <c r="E102" s="2">
        <f>E101</f>
        <v>691109.5</v>
      </c>
      <c r="F102" s="6">
        <f t="shared" si="16"/>
        <v>695059.41</v>
      </c>
      <c r="G102" s="2">
        <f t="shared" si="25"/>
        <v>498574.94306065934</v>
      </c>
      <c r="H102" s="3">
        <f t="shared" si="22"/>
        <v>0.71731270145764847</v>
      </c>
      <c r="I102" s="2">
        <f t="shared" si="26"/>
        <v>5233.2564757845057</v>
      </c>
      <c r="J102" s="3">
        <f t="shared" si="17"/>
        <v>7.5292218197355321E-3</v>
      </c>
      <c r="K102" s="2">
        <f t="shared" si="27"/>
        <v>40219.303474234635</v>
      </c>
      <c r="L102" s="3">
        <f t="shared" si="24"/>
        <v>5.7864555023051385E-2</v>
      </c>
      <c r="M102" s="2">
        <f t="shared" si="28"/>
        <v>151031.90698932164</v>
      </c>
      <c r="N102" s="3">
        <f t="shared" si="23"/>
        <v>0.2172935216995647</v>
      </c>
      <c r="O102" s="2">
        <f t="shared" si="29"/>
        <v>0</v>
      </c>
      <c r="P102" s="3">
        <f t="shared" si="18"/>
        <v>0</v>
      </c>
      <c r="Q102" s="11">
        <f t="shared" si="19"/>
        <v>695059.41000000015</v>
      </c>
      <c r="R102" s="12">
        <f t="shared" si="20"/>
        <v>1</v>
      </c>
    </row>
    <row r="103" spans="1:18" x14ac:dyDescent="0.25">
      <c r="A103" s="5" t="s">
        <v>21</v>
      </c>
      <c r="B103" s="4">
        <v>41892</v>
      </c>
      <c r="C103" s="2">
        <v>-2245.5</v>
      </c>
      <c r="D103" s="2">
        <f t="shared" si="21"/>
        <v>1704.4100000000717</v>
      </c>
      <c r="E103" s="2">
        <f>E102+2245.5</f>
        <v>693355</v>
      </c>
      <c r="F103" s="6">
        <f t="shared" si="16"/>
        <v>695059.41</v>
      </c>
      <c r="G103" s="2">
        <f t="shared" si="25"/>
        <v>498574.94306065934</v>
      </c>
      <c r="H103" s="3">
        <f t="shared" si="22"/>
        <v>0.71731270145764847</v>
      </c>
      <c r="I103" s="2">
        <f t="shared" si="26"/>
        <v>5233.2564757845057</v>
      </c>
      <c r="J103" s="3">
        <f t="shared" si="17"/>
        <v>7.5292218197355321E-3</v>
      </c>
      <c r="K103" s="2">
        <f t="shared" si="27"/>
        <v>40219.303474234635</v>
      </c>
      <c r="L103" s="3">
        <f t="shared" si="24"/>
        <v>5.7864555023051385E-2</v>
      </c>
      <c r="M103" s="2">
        <f t="shared" si="28"/>
        <v>151031.90698932164</v>
      </c>
      <c r="N103" s="3">
        <f t="shared" si="23"/>
        <v>0.2172935216995647</v>
      </c>
      <c r="O103" s="2">
        <f t="shared" si="29"/>
        <v>0</v>
      </c>
      <c r="P103" s="3">
        <f t="shared" si="18"/>
        <v>0</v>
      </c>
      <c r="Q103" s="11">
        <f t="shared" si="19"/>
        <v>695059.41000000015</v>
      </c>
      <c r="R103" s="12">
        <f t="shared" si="20"/>
        <v>1</v>
      </c>
    </row>
    <row r="104" spans="1:18" x14ac:dyDescent="0.25">
      <c r="A104" s="5" t="s">
        <v>24</v>
      </c>
      <c r="B104" s="4">
        <v>41915</v>
      </c>
      <c r="C104" s="2">
        <v>2245.5</v>
      </c>
      <c r="D104" s="2">
        <f t="shared" si="21"/>
        <v>3949.9100000000717</v>
      </c>
      <c r="E104" s="2">
        <f>E103</f>
        <v>693355</v>
      </c>
      <c r="F104" s="6">
        <f t="shared" si="16"/>
        <v>697304.91</v>
      </c>
      <c r="G104" s="2">
        <f t="shared" si="25"/>
        <v>500185.66873178247</v>
      </c>
      <c r="H104" s="3">
        <f t="shared" si="22"/>
        <v>0.71731270145764847</v>
      </c>
      <c r="I104" s="2">
        <f t="shared" si="26"/>
        <v>5250.1633433807219</v>
      </c>
      <c r="J104" s="3">
        <f t="shared" si="17"/>
        <v>7.5292218197355321E-3</v>
      </c>
      <c r="K104" s="2">
        <f t="shared" si="27"/>
        <v>40349.238332538895</v>
      </c>
      <c r="L104" s="3">
        <f t="shared" si="24"/>
        <v>5.7864555023051385E-2</v>
      </c>
      <c r="M104" s="2">
        <f t="shared" si="28"/>
        <v>151519.83959229803</v>
      </c>
      <c r="N104" s="3">
        <f t="shared" si="23"/>
        <v>0.2172935216995647</v>
      </c>
      <c r="O104" s="2">
        <f t="shared" si="29"/>
        <v>0</v>
      </c>
      <c r="P104" s="3">
        <f t="shared" si="18"/>
        <v>0</v>
      </c>
      <c r="Q104" s="11">
        <f t="shared" si="19"/>
        <v>697304.91000000015</v>
      </c>
      <c r="R104" s="12">
        <f t="shared" si="20"/>
        <v>1</v>
      </c>
    </row>
    <row r="105" spans="1:18" x14ac:dyDescent="0.25">
      <c r="A105" s="5" t="s">
        <v>18</v>
      </c>
      <c r="B105" s="4">
        <v>41918</v>
      </c>
      <c r="C105" s="2">
        <v>0.09</v>
      </c>
      <c r="D105" s="2">
        <f t="shared" si="21"/>
        <v>3950.0000000000719</v>
      </c>
      <c r="E105" s="2">
        <f>E104</f>
        <v>693355</v>
      </c>
      <c r="F105" s="6">
        <f t="shared" si="16"/>
        <v>697305.00000000012</v>
      </c>
      <c r="G105" s="2">
        <f t="shared" si="25"/>
        <v>500185.73328992567</v>
      </c>
      <c r="H105" s="3">
        <f t="shared" si="22"/>
        <v>0.71731270145764847</v>
      </c>
      <c r="I105" s="2">
        <f t="shared" si="26"/>
        <v>5250.1640210106862</v>
      </c>
      <c r="J105" s="3">
        <f t="shared" si="17"/>
        <v>7.5292218197355321E-3</v>
      </c>
      <c r="K105" s="2">
        <f t="shared" si="27"/>
        <v>40349.243540348856</v>
      </c>
      <c r="L105" s="3">
        <f t="shared" si="24"/>
        <v>5.7864555023051392E-2</v>
      </c>
      <c r="M105" s="2">
        <f t="shared" si="28"/>
        <v>151519.85914871498</v>
      </c>
      <c r="N105" s="3">
        <f t="shared" si="23"/>
        <v>0.2172935216995647</v>
      </c>
      <c r="O105" s="2">
        <f t="shared" si="29"/>
        <v>0</v>
      </c>
      <c r="P105" s="3">
        <f t="shared" si="18"/>
        <v>0</v>
      </c>
      <c r="Q105" s="11">
        <f t="shared" si="19"/>
        <v>697305.00000000023</v>
      </c>
      <c r="R105" s="12">
        <f t="shared" si="20"/>
        <v>1</v>
      </c>
    </row>
    <row r="106" spans="1:18" x14ac:dyDescent="0.25">
      <c r="A106" s="5" t="s">
        <v>21</v>
      </c>
      <c r="B106" s="4">
        <v>41922</v>
      </c>
      <c r="C106" s="2">
        <v>-2245.5</v>
      </c>
      <c r="D106" s="2">
        <f t="shared" si="21"/>
        <v>1704.5000000000719</v>
      </c>
      <c r="E106" s="2">
        <f>E105+2245.5</f>
        <v>695600.5</v>
      </c>
      <c r="F106" s="6">
        <f t="shared" si="16"/>
        <v>697305.00000000012</v>
      </c>
      <c r="G106" s="2">
        <f t="shared" si="25"/>
        <v>500185.73328992567</v>
      </c>
      <c r="H106" s="3">
        <f t="shared" si="22"/>
        <v>0.71731270145764847</v>
      </c>
      <c r="I106" s="2">
        <f t="shared" si="26"/>
        <v>5250.1640210106862</v>
      </c>
      <c r="J106" s="3">
        <f t="shared" si="17"/>
        <v>7.5292218197355321E-3</v>
      </c>
      <c r="K106" s="2">
        <f t="shared" si="27"/>
        <v>40349.243540348856</v>
      </c>
      <c r="L106" s="3">
        <f t="shared" si="24"/>
        <v>5.7864555023051392E-2</v>
      </c>
      <c r="M106" s="2">
        <f t="shared" si="28"/>
        <v>151519.85914871498</v>
      </c>
      <c r="N106" s="3">
        <f t="shared" si="23"/>
        <v>0.2172935216995647</v>
      </c>
      <c r="O106" s="2">
        <f t="shared" si="29"/>
        <v>0</v>
      </c>
      <c r="P106" s="3">
        <f t="shared" si="18"/>
        <v>0</v>
      </c>
      <c r="Q106" s="11">
        <f t="shared" si="19"/>
        <v>697305.00000000023</v>
      </c>
      <c r="R106" s="12">
        <f t="shared" si="20"/>
        <v>1</v>
      </c>
    </row>
    <row r="107" spans="1:18" s="13" customFormat="1" ht="30" x14ac:dyDescent="0.25">
      <c r="A107" s="5" t="s">
        <v>26</v>
      </c>
      <c r="B107" s="14">
        <v>41941</v>
      </c>
      <c r="C107" s="6">
        <v>50000</v>
      </c>
      <c r="D107" s="6">
        <f t="shared" si="21"/>
        <v>51704.500000000073</v>
      </c>
      <c r="E107" s="6">
        <f>E106</f>
        <v>695600.5</v>
      </c>
      <c r="F107" s="6">
        <f t="shared" si="16"/>
        <v>747305.00000000012</v>
      </c>
      <c r="G107" s="6">
        <f>G106</f>
        <v>500185.73328992567</v>
      </c>
      <c r="H107" s="15">
        <f t="shared" si="22"/>
        <v>0.66931939875944302</v>
      </c>
      <c r="I107" s="6">
        <f>I106+(50000*0.22)</f>
        <v>16250.164021010685</v>
      </c>
      <c r="J107" s="15">
        <f t="shared" si="17"/>
        <v>2.1745022475442667E-2</v>
      </c>
      <c r="K107" s="6">
        <f>K106</f>
        <v>40349.243540348856</v>
      </c>
      <c r="L107" s="15">
        <f t="shared" si="24"/>
        <v>5.3993006256279362E-2</v>
      </c>
      <c r="M107" s="6">
        <f>M106+(50000*0.78)</f>
        <v>190519.85914871498</v>
      </c>
      <c r="N107" s="15">
        <f t="shared" si="23"/>
        <v>0.25494257250883501</v>
      </c>
      <c r="O107" s="6">
        <f>O106</f>
        <v>0</v>
      </c>
      <c r="P107" s="15">
        <f t="shared" si="18"/>
        <v>0</v>
      </c>
      <c r="Q107" s="11">
        <f t="shared" si="19"/>
        <v>747305.00000000023</v>
      </c>
      <c r="R107" s="12">
        <f t="shared" si="20"/>
        <v>1</v>
      </c>
    </row>
    <row r="108" spans="1:18" x14ac:dyDescent="0.25">
      <c r="A108" s="5" t="s">
        <v>24</v>
      </c>
      <c r="B108" s="4">
        <v>41946</v>
      </c>
      <c r="C108" s="2">
        <v>2245.5</v>
      </c>
      <c r="D108" s="2">
        <f t="shared" si="21"/>
        <v>53950.000000000073</v>
      </c>
      <c r="E108" s="2">
        <f>E107</f>
        <v>695600.5</v>
      </c>
      <c r="F108" s="6">
        <f t="shared" si="16"/>
        <v>749550.50000000012</v>
      </c>
      <c r="G108" s="2">
        <f t="shared" si="25"/>
        <v>501688.68999983999</v>
      </c>
      <c r="H108" s="3">
        <f t="shared" si="22"/>
        <v>0.66931939875944302</v>
      </c>
      <c r="I108" s="2">
        <f t="shared" ref="I108:I123" si="30">F108*J107</f>
        <v>16298.992468979292</v>
      </c>
      <c r="J108" s="3">
        <f t="shared" si="17"/>
        <v>2.1745022475442667E-2</v>
      </c>
      <c r="K108" s="2">
        <f t="shared" ref="K108:K123" si="31">F108*L107</f>
        <v>40470.484835897332</v>
      </c>
      <c r="L108" s="3">
        <f t="shared" si="24"/>
        <v>5.3993006256279362E-2</v>
      </c>
      <c r="M108" s="2">
        <f t="shared" ref="M108:M123" si="32">F108*N107</f>
        <v>191092.33269528358</v>
      </c>
      <c r="N108" s="3">
        <f t="shared" si="23"/>
        <v>0.25494257250883501</v>
      </c>
      <c r="O108" s="2">
        <f t="shared" ref="O108:O123" si="33">F108*P107</f>
        <v>0</v>
      </c>
      <c r="P108" s="3">
        <f t="shared" si="18"/>
        <v>0</v>
      </c>
      <c r="Q108" s="11">
        <f t="shared" si="19"/>
        <v>749550.50000000012</v>
      </c>
      <c r="R108" s="12">
        <f t="shared" si="20"/>
        <v>1</v>
      </c>
    </row>
    <row r="109" spans="1:18" x14ac:dyDescent="0.25">
      <c r="A109" s="5" t="s">
        <v>18</v>
      </c>
      <c r="B109" s="4">
        <v>41948</v>
      </c>
      <c r="C109" s="2">
        <v>0.64</v>
      </c>
      <c r="D109" s="2">
        <f>D108+C109</f>
        <v>53950.640000000072</v>
      </c>
      <c r="E109" s="2">
        <f>E108</f>
        <v>695600.5</v>
      </c>
      <c r="F109" s="6">
        <f t="shared" si="16"/>
        <v>749551.14000000013</v>
      </c>
      <c r="G109" s="2">
        <f t="shared" si="25"/>
        <v>501689.11836425518</v>
      </c>
      <c r="H109" s="3">
        <f t="shared" si="22"/>
        <v>0.66931939875944302</v>
      </c>
      <c r="I109" s="2">
        <f t="shared" si="30"/>
        <v>16299.006385793677</v>
      </c>
      <c r="J109" s="3">
        <f t="shared" si="17"/>
        <v>2.1745022475442667E-2</v>
      </c>
      <c r="K109" s="2">
        <f t="shared" si="31"/>
        <v>40470.519391421338</v>
      </c>
      <c r="L109" s="3">
        <f t="shared" si="24"/>
        <v>5.3993006256279369E-2</v>
      </c>
      <c r="M109" s="2">
        <f t="shared" si="32"/>
        <v>191092.49585852996</v>
      </c>
      <c r="N109" s="3">
        <f t="shared" si="23"/>
        <v>0.25494257250883501</v>
      </c>
      <c r="O109" s="2">
        <f t="shared" si="33"/>
        <v>0</v>
      </c>
      <c r="P109" s="3">
        <f t="shared" si="18"/>
        <v>0</v>
      </c>
      <c r="Q109" s="11">
        <f t="shared" si="19"/>
        <v>749551.14000000013</v>
      </c>
      <c r="R109" s="12">
        <f t="shared" si="20"/>
        <v>1</v>
      </c>
    </row>
    <row r="110" spans="1:18" x14ac:dyDescent="0.25">
      <c r="A110" s="5" t="s">
        <v>23</v>
      </c>
      <c r="B110" s="4">
        <v>41953</v>
      </c>
      <c r="C110" s="2">
        <v>-50000</v>
      </c>
      <c r="D110" s="2">
        <f t="shared" si="21"/>
        <v>3950.6400000000722</v>
      </c>
      <c r="E110" s="2">
        <f>E109</f>
        <v>695600.5</v>
      </c>
      <c r="F110" s="6">
        <f t="shared" si="16"/>
        <v>699551.14000000013</v>
      </c>
      <c r="G110" s="2">
        <f t="shared" si="25"/>
        <v>468223.14842628303</v>
      </c>
      <c r="H110" s="3">
        <f t="shared" si="22"/>
        <v>0.66931939875944302</v>
      </c>
      <c r="I110" s="2">
        <f t="shared" si="30"/>
        <v>15211.755262021543</v>
      </c>
      <c r="J110" s="3">
        <f t="shared" si="17"/>
        <v>2.1745022475442667E-2</v>
      </c>
      <c r="K110" s="2">
        <f t="shared" si="31"/>
        <v>37770.869078607371</v>
      </c>
      <c r="L110" s="3">
        <f t="shared" si="24"/>
        <v>5.3993006256279369E-2</v>
      </c>
      <c r="M110" s="2">
        <f t="shared" si="32"/>
        <v>178345.36723308821</v>
      </c>
      <c r="N110" s="3">
        <f t="shared" si="23"/>
        <v>0.25494257250883501</v>
      </c>
      <c r="O110" s="2">
        <f t="shared" si="33"/>
        <v>0</v>
      </c>
      <c r="P110" s="3">
        <f t="shared" si="18"/>
        <v>0</v>
      </c>
      <c r="Q110" s="11">
        <f t="shared" si="19"/>
        <v>699551.14000000013</v>
      </c>
      <c r="R110" s="12">
        <f t="shared" si="20"/>
        <v>1</v>
      </c>
    </row>
    <row r="111" spans="1:18" x14ac:dyDescent="0.25">
      <c r="A111" s="5" t="s">
        <v>21</v>
      </c>
      <c r="B111" s="4">
        <v>41953</v>
      </c>
      <c r="C111" s="2">
        <v>-2245.5</v>
      </c>
      <c r="D111" s="2">
        <f t="shared" si="21"/>
        <v>1705.1400000000722</v>
      </c>
      <c r="E111" s="2">
        <f>E110+2245.5</f>
        <v>697846</v>
      </c>
      <c r="F111" s="6">
        <f t="shared" si="16"/>
        <v>699551.14000000013</v>
      </c>
      <c r="G111" s="2">
        <f t="shared" si="25"/>
        <v>468223.14842628303</v>
      </c>
      <c r="H111" s="3">
        <f t="shared" si="22"/>
        <v>0.66931939875944302</v>
      </c>
      <c r="I111" s="2">
        <f t="shared" si="30"/>
        <v>15211.755262021543</v>
      </c>
      <c r="J111" s="3">
        <f t="shared" si="17"/>
        <v>2.1745022475442667E-2</v>
      </c>
      <c r="K111" s="2">
        <f t="shared" si="31"/>
        <v>37770.869078607371</v>
      </c>
      <c r="L111" s="3">
        <f t="shared" si="24"/>
        <v>5.3993006256279369E-2</v>
      </c>
      <c r="M111" s="2">
        <f t="shared" si="32"/>
        <v>178345.36723308821</v>
      </c>
      <c r="N111" s="3">
        <f t="shared" si="23"/>
        <v>0.25494257250883501</v>
      </c>
      <c r="O111" s="2">
        <f t="shared" si="33"/>
        <v>0</v>
      </c>
      <c r="P111" s="3">
        <f t="shared" si="18"/>
        <v>0</v>
      </c>
      <c r="Q111" s="11">
        <f t="shared" si="19"/>
        <v>699551.14000000013</v>
      </c>
      <c r="R111" s="12">
        <f t="shared" si="20"/>
        <v>1</v>
      </c>
    </row>
    <row r="112" spans="1:18" x14ac:dyDescent="0.25">
      <c r="A112" s="5" t="s">
        <v>24</v>
      </c>
      <c r="B112" s="4">
        <v>41976</v>
      </c>
      <c r="C112" s="2">
        <v>2245.5</v>
      </c>
      <c r="D112" s="2">
        <f t="shared" si="21"/>
        <v>3950.6400000000722</v>
      </c>
      <c r="E112" s="2">
        <f>E111</f>
        <v>697846</v>
      </c>
      <c r="F112" s="6">
        <f t="shared" si="16"/>
        <v>701796.64000000013</v>
      </c>
      <c r="G112" s="2">
        <f t="shared" si="25"/>
        <v>469726.10513619735</v>
      </c>
      <c r="H112" s="3">
        <f t="shared" si="22"/>
        <v>0.66931939875944302</v>
      </c>
      <c r="I112" s="2">
        <f t="shared" si="30"/>
        <v>15260.583709990149</v>
      </c>
      <c r="J112" s="3">
        <f t="shared" si="17"/>
        <v>2.1745022475442667E-2</v>
      </c>
      <c r="K112" s="2">
        <f t="shared" si="31"/>
        <v>37892.110374155847</v>
      </c>
      <c r="L112" s="3">
        <f t="shared" si="24"/>
        <v>5.3993006256279369E-2</v>
      </c>
      <c r="M112" s="2">
        <f t="shared" si="32"/>
        <v>178917.84077965681</v>
      </c>
      <c r="N112" s="3">
        <f t="shared" si="23"/>
        <v>0.25494257250883501</v>
      </c>
      <c r="O112" s="2">
        <f t="shared" si="33"/>
        <v>0</v>
      </c>
      <c r="P112" s="3">
        <f t="shared" si="18"/>
        <v>0</v>
      </c>
      <c r="Q112" s="11">
        <f t="shared" si="19"/>
        <v>701796.64000000013</v>
      </c>
      <c r="R112" s="12">
        <f t="shared" si="20"/>
        <v>1</v>
      </c>
    </row>
    <row r="113" spans="1:18" x14ac:dyDescent="0.25">
      <c r="A113" s="5" t="s">
        <v>18</v>
      </c>
      <c r="B113" s="4">
        <v>41978</v>
      </c>
      <c r="C113" s="2">
        <v>0.37</v>
      </c>
      <c r="D113" s="2">
        <f t="shared" si="21"/>
        <v>3951.0100000000721</v>
      </c>
      <c r="E113" s="2">
        <f>E112</f>
        <v>697846</v>
      </c>
      <c r="F113" s="6">
        <f t="shared" si="16"/>
        <v>701797.01000000013</v>
      </c>
      <c r="G113" s="2">
        <f t="shared" si="25"/>
        <v>469726.3527843749</v>
      </c>
      <c r="H113" s="3">
        <f t="shared" si="22"/>
        <v>0.66931939875944302</v>
      </c>
      <c r="I113" s="2">
        <f t="shared" si="30"/>
        <v>15260.591755648466</v>
      </c>
      <c r="J113" s="3">
        <f t="shared" si="17"/>
        <v>2.1745022475442667E-2</v>
      </c>
      <c r="K113" s="2">
        <f t="shared" si="31"/>
        <v>37892.130351568165</v>
      </c>
      <c r="L113" s="3">
        <f t="shared" si="24"/>
        <v>5.3993006256279376E-2</v>
      </c>
      <c r="M113" s="2">
        <f t="shared" si="32"/>
        <v>178917.93510840865</v>
      </c>
      <c r="N113" s="3">
        <f t="shared" si="23"/>
        <v>0.25494257250883501</v>
      </c>
      <c r="O113" s="2">
        <f t="shared" si="33"/>
        <v>0</v>
      </c>
      <c r="P113" s="3">
        <f t="shared" si="18"/>
        <v>0</v>
      </c>
      <c r="Q113" s="11">
        <f t="shared" si="19"/>
        <v>701797.01000000024</v>
      </c>
      <c r="R113" s="12">
        <f t="shared" si="20"/>
        <v>1</v>
      </c>
    </row>
    <row r="114" spans="1:18" x14ac:dyDescent="0.25">
      <c r="A114" s="5" t="s">
        <v>21</v>
      </c>
      <c r="B114" s="4">
        <v>41983</v>
      </c>
      <c r="C114" s="2">
        <v>-2245.5</v>
      </c>
      <c r="D114" s="2">
        <f t="shared" si="21"/>
        <v>1705.5100000000721</v>
      </c>
      <c r="E114" s="2">
        <f>E113+2245.5</f>
        <v>700091.5</v>
      </c>
      <c r="F114" s="6">
        <f t="shared" si="16"/>
        <v>701797.01000000013</v>
      </c>
      <c r="G114" s="2">
        <f t="shared" si="25"/>
        <v>469726.3527843749</v>
      </c>
      <c r="H114" s="3">
        <f t="shared" si="22"/>
        <v>0.66931939875944302</v>
      </c>
      <c r="I114" s="2">
        <f t="shared" si="30"/>
        <v>15260.591755648466</v>
      </c>
      <c r="J114" s="3">
        <f t="shared" si="17"/>
        <v>2.1745022475442667E-2</v>
      </c>
      <c r="K114" s="2">
        <f t="shared" si="31"/>
        <v>37892.130351568165</v>
      </c>
      <c r="L114" s="3">
        <f t="shared" si="24"/>
        <v>5.3993006256279376E-2</v>
      </c>
      <c r="M114" s="2">
        <f t="shared" si="32"/>
        <v>178917.93510840865</v>
      </c>
      <c r="N114" s="3">
        <f t="shared" si="23"/>
        <v>0.25494257250883501</v>
      </c>
      <c r="O114" s="2">
        <f t="shared" si="33"/>
        <v>0</v>
      </c>
      <c r="P114" s="3">
        <f t="shared" si="18"/>
        <v>0</v>
      </c>
      <c r="Q114" s="11">
        <f t="shared" si="19"/>
        <v>701797.01000000024</v>
      </c>
      <c r="R114" s="12">
        <f t="shared" si="20"/>
        <v>1</v>
      </c>
    </row>
    <row r="115" spans="1:18" x14ac:dyDescent="0.25">
      <c r="A115" s="5" t="s">
        <v>24</v>
      </c>
      <c r="B115" s="4">
        <v>42009</v>
      </c>
      <c r="C115" s="2">
        <v>2245.5</v>
      </c>
      <c r="D115" s="2">
        <f t="shared" si="21"/>
        <v>3951.0100000000721</v>
      </c>
      <c r="E115" s="2">
        <f>E114</f>
        <v>700091.5</v>
      </c>
      <c r="F115" s="6">
        <f t="shared" si="16"/>
        <v>704042.51000000013</v>
      </c>
      <c r="G115" s="2">
        <f t="shared" si="25"/>
        <v>471229.30949428922</v>
      </c>
      <c r="H115" s="3">
        <f t="shared" si="22"/>
        <v>0.66931939875944302</v>
      </c>
      <c r="I115" s="2">
        <f t="shared" si="30"/>
        <v>15309.420203617072</v>
      </c>
      <c r="J115" s="3">
        <f t="shared" si="17"/>
        <v>2.1745022475442667E-2</v>
      </c>
      <c r="K115" s="2">
        <f t="shared" si="31"/>
        <v>38013.371647116641</v>
      </c>
      <c r="L115" s="3">
        <f t="shared" si="24"/>
        <v>5.3993006256279376E-2</v>
      </c>
      <c r="M115" s="2">
        <f t="shared" si="32"/>
        <v>179490.40865497722</v>
      </c>
      <c r="N115" s="3">
        <f t="shared" si="23"/>
        <v>0.25494257250883501</v>
      </c>
      <c r="O115" s="2">
        <f t="shared" si="33"/>
        <v>0</v>
      </c>
      <c r="P115" s="3">
        <f t="shared" si="18"/>
        <v>0</v>
      </c>
      <c r="Q115" s="11">
        <f t="shared" si="19"/>
        <v>704042.51000000013</v>
      </c>
      <c r="R115" s="12">
        <f t="shared" si="20"/>
        <v>1</v>
      </c>
    </row>
    <row r="116" spans="1:18" x14ac:dyDescent="0.25">
      <c r="A116" s="5" t="s">
        <v>18</v>
      </c>
      <c r="B116" s="4">
        <v>42009</v>
      </c>
      <c r="C116" s="2">
        <v>0.09</v>
      </c>
      <c r="D116" s="2">
        <f t="shared" si="21"/>
        <v>3951.1000000000722</v>
      </c>
      <c r="E116" s="2">
        <f>E115</f>
        <v>700091.5</v>
      </c>
      <c r="F116" s="6">
        <f t="shared" si="16"/>
        <v>704042.60000000009</v>
      </c>
      <c r="G116" s="2">
        <f t="shared" si="25"/>
        <v>471229.3697330351</v>
      </c>
      <c r="H116" s="3">
        <f t="shared" si="22"/>
        <v>0.66931939875944302</v>
      </c>
      <c r="I116" s="2">
        <f t="shared" si="30"/>
        <v>15309.422160669094</v>
      </c>
      <c r="J116" s="3">
        <f t="shared" si="17"/>
        <v>2.1745022475442667E-2</v>
      </c>
      <c r="K116" s="2">
        <f t="shared" si="31"/>
        <v>38013.376506487206</v>
      </c>
      <c r="L116" s="3">
        <f t="shared" si="24"/>
        <v>5.3993006256279383E-2</v>
      </c>
      <c r="M116" s="2">
        <f t="shared" si="32"/>
        <v>179490.43159980874</v>
      </c>
      <c r="N116" s="3">
        <f t="shared" si="23"/>
        <v>0.25494257250883501</v>
      </c>
      <c r="O116" s="2">
        <f t="shared" si="33"/>
        <v>0</v>
      </c>
      <c r="P116" s="3">
        <f t="shared" si="18"/>
        <v>0</v>
      </c>
      <c r="Q116" s="11">
        <f t="shared" si="19"/>
        <v>704042.60000000021</v>
      </c>
      <c r="R116" s="12">
        <f t="shared" si="20"/>
        <v>1</v>
      </c>
    </row>
    <row r="117" spans="1:18" x14ac:dyDescent="0.25">
      <c r="A117" s="5" t="s">
        <v>21</v>
      </c>
      <c r="B117" s="4">
        <v>42016</v>
      </c>
      <c r="C117" s="2">
        <v>-2245.5</v>
      </c>
      <c r="D117" s="2">
        <f t="shared" si="21"/>
        <v>1705.6000000000722</v>
      </c>
      <c r="E117" s="2">
        <f>E116+2245.5</f>
        <v>702337</v>
      </c>
      <c r="F117" s="6">
        <f t="shared" si="16"/>
        <v>704042.60000000009</v>
      </c>
      <c r="G117" s="2">
        <f t="shared" si="25"/>
        <v>471229.3697330351</v>
      </c>
      <c r="H117" s="3">
        <f t="shared" si="22"/>
        <v>0.66931939875944302</v>
      </c>
      <c r="I117" s="2">
        <f t="shared" si="30"/>
        <v>15309.422160669094</v>
      </c>
      <c r="J117" s="3">
        <f t="shared" si="17"/>
        <v>2.1745022475442667E-2</v>
      </c>
      <c r="K117" s="2">
        <f t="shared" si="31"/>
        <v>38013.376506487206</v>
      </c>
      <c r="L117" s="3">
        <f t="shared" si="24"/>
        <v>5.3993006256279383E-2</v>
      </c>
      <c r="M117" s="2">
        <f t="shared" si="32"/>
        <v>179490.43159980874</v>
      </c>
      <c r="N117" s="3">
        <f t="shared" si="23"/>
        <v>0.25494257250883501</v>
      </c>
      <c r="O117" s="2">
        <f t="shared" si="33"/>
        <v>0</v>
      </c>
      <c r="P117" s="3">
        <f t="shared" si="18"/>
        <v>0</v>
      </c>
      <c r="Q117" s="11">
        <f t="shared" si="19"/>
        <v>704042.60000000021</v>
      </c>
      <c r="R117" s="12">
        <f t="shared" si="20"/>
        <v>1</v>
      </c>
    </row>
    <row r="118" spans="1:18" x14ac:dyDescent="0.25">
      <c r="A118" s="5" t="s">
        <v>24</v>
      </c>
      <c r="B118" s="4">
        <v>42038</v>
      </c>
      <c r="C118" s="2">
        <v>2245.5</v>
      </c>
      <c r="D118" s="2">
        <f t="shared" si="21"/>
        <v>3951.1000000000722</v>
      </c>
      <c r="E118" s="2">
        <f>E117</f>
        <v>702337</v>
      </c>
      <c r="F118" s="6">
        <f t="shared" si="16"/>
        <v>706288.10000000009</v>
      </c>
      <c r="G118" s="2">
        <f t="shared" si="25"/>
        <v>472732.32644294942</v>
      </c>
      <c r="H118" s="3">
        <f t="shared" si="22"/>
        <v>0.66931939875944302</v>
      </c>
      <c r="I118" s="2">
        <f t="shared" si="30"/>
        <v>15358.2506086377</v>
      </c>
      <c r="J118" s="3">
        <f t="shared" si="17"/>
        <v>2.1745022475442667E-2</v>
      </c>
      <c r="K118" s="2">
        <f t="shared" si="31"/>
        <v>38134.617802035682</v>
      </c>
      <c r="L118" s="3">
        <f t="shared" si="24"/>
        <v>5.3993006256279383E-2</v>
      </c>
      <c r="M118" s="2">
        <f t="shared" si="32"/>
        <v>180062.90514637734</v>
      </c>
      <c r="N118" s="3">
        <f t="shared" si="23"/>
        <v>0.25494257250883501</v>
      </c>
      <c r="O118" s="2">
        <f t="shared" si="33"/>
        <v>0</v>
      </c>
      <c r="P118" s="3">
        <f t="shared" si="18"/>
        <v>0</v>
      </c>
      <c r="Q118" s="11">
        <f t="shared" si="19"/>
        <v>706288.10000000009</v>
      </c>
      <c r="R118" s="12">
        <f t="shared" si="20"/>
        <v>1</v>
      </c>
    </row>
    <row r="119" spans="1:18" x14ac:dyDescent="0.25">
      <c r="A119" s="5" t="s">
        <v>18</v>
      </c>
      <c r="B119" s="4">
        <v>42040</v>
      </c>
      <c r="C119" s="2">
        <v>0.1</v>
      </c>
      <c r="D119" s="2">
        <f t="shared" si="21"/>
        <v>3951.2000000000721</v>
      </c>
      <c r="E119" s="2">
        <f>E118</f>
        <v>702337</v>
      </c>
      <c r="F119" s="6">
        <f t="shared" si="16"/>
        <v>706288.20000000007</v>
      </c>
      <c r="G119" s="2">
        <f t="shared" si="25"/>
        <v>472732.39337488927</v>
      </c>
      <c r="H119" s="3">
        <f t="shared" si="22"/>
        <v>0.66931939875944302</v>
      </c>
      <c r="I119" s="2">
        <f t="shared" si="30"/>
        <v>15358.252783139947</v>
      </c>
      <c r="J119" s="3">
        <f t="shared" si="17"/>
        <v>2.1745022475442667E-2</v>
      </c>
      <c r="K119" s="2">
        <f t="shared" si="31"/>
        <v>38134.623201336304</v>
      </c>
      <c r="L119" s="3">
        <f t="shared" si="24"/>
        <v>5.3993006256279376E-2</v>
      </c>
      <c r="M119" s="2">
        <f t="shared" si="32"/>
        <v>180062.93064063459</v>
      </c>
      <c r="N119" s="3">
        <f t="shared" si="23"/>
        <v>0.25494257250883501</v>
      </c>
      <c r="O119" s="2">
        <f t="shared" si="33"/>
        <v>0</v>
      </c>
      <c r="P119" s="3">
        <f t="shared" si="18"/>
        <v>0</v>
      </c>
      <c r="Q119" s="11">
        <f t="shared" si="19"/>
        <v>706288.20000000019</v>
      </c>
      <c r="R119" s="12">
        <f t="shared" si="20"/>
        <v>1</v>
      </c>
    </row>
    <row r="120" spans="1:18" x14ac:dyDescent="0.25">
      <c r="A120" s="5" t="s">
        <v>21</v>
      </c>
      <c r="B120" s="4">
        <v>42045</v>
      </c>
      <c r="C120" s="2">
        <v>-2245.5</v>
      </c>
      <c r="D120" s="2">
        <f t="shared" si="21"/>
        <v>1705.7000000000721</v>
      </c>
      <c r="E120" s="2">
        <f>E119+2245.5</f>
        <v>704582.5</v>
      </c>
      <c r="F120" s="6">
        <f t="shared" si="16"/>
        <v>706288.20000000007</v>
      </c>
      <c r="G120" s="2">
        <f t="shared" si="25"/>
        <v>472732.39337488927</v>
      </c>
      <c r="H120" s="3">
        <f t="shared" si="22"/>
        <v>0.66931939875944302</v>
      </c>
      <c r="I120" s="2">
        <f t="shared" si="30"/>
        <v>15358.252783139947</v>
      </c>
      <c r="J120" s="3">
        <f t="shared" si="17"/>
        <v>2.1745022475442667E-2</v>
      </c>
      <c r="K120" s="2">
        <f t="shared" si="31"/>
        <v>38134.623201336304</v>
      </c>
      <c r="L120" s="3">
        <f t="shared" si="24"/>
        <v>5.3993006256279376E-2</v>
      </c>
      <c r="M120" s="2">
        <f t="shared" si="32"/>
        <v>180062.93064063459</v>
      </c>
      <c r="N120" s="3">
        <f t="shared" si="23"/>
        <v>0.25494257250883501</v>
      </c>
      <c r="O120" s="2">
        <f t="shared" si="33"/>
        <v>0</v>
      </c>
      <c r="P120" s="3">
        <f t="shared" si="18"/>
        <v>0</v>
      </c>
      <c r="Q120" s="11">
        <f t="shared" si="19"/>
        <v>706288.20000000019</v>
      </c>
      <c r="R120" s="12">
        <f t="shared" si="20"/>
        <v>1</v>
      </c>
    </row>
    <row r="121" spans="1:18" x14ac:dyDescent="0.25">
      <c r="A121" s="5" t="s">
        <v>24</v>
      </c>
      <c r="B121" s="4">
        <v>42066</v>
      </c>
      <c r="C121" s="2">
        <v>2245.5</v>
      </c>
      <c r="D121" s="2">
        <f t="shared" si="21"/>
        <v>3951.2000000000721</v>
      </c>
      <c r="E121" s="2">
        <f>E120</f>
        <v>704582.5</v>
      </c>
      <c r="F121" s="6">
        <f t="shared" si="16"/>
        <v>708533.70000000007</v>
      </c>
      <c r="G121" s="2">
        <f t="shared" si="25"/>
        <v>474235.35008480359</v>
      </c>
      <c r="H121" s="3">
        <f t="shared" si="22"/>
        <v>0.66931939875944302</v>
      </c>
      <c r="I121" s="2">
        <f t="shared" si="30"/>
        <v>15407.081231108554</v>
      </c>
      <c r="J121" s="3">
        <f t="shared" si="17"/>
        <v>2.1745022475442667E-2</v>
      </c>
      <c r="K121" s="2">
        <f t="shared" si="31"/>
        <v>38255.86449688478</v>
      </c>
      <c r="L121" s="3">
        <f t="shared" si="24"/>
        <v>5.3993006256279376E-2</v>
      </c>
      <c r="M121" s="2">
        <f t="shared" si="32"/>
        <v>180635.40418720318</v>
      </c>
      <c r="N121" s="3">
        <f t="shared" si="23"/>
        <v>0.25494257250883501</v>
      </c>
      <c r="O121" s="2">
        <f t="shared" si="33"/>
        <v>0</v>
      </c>
      <c r="P121" s="3">
        <f t="shared" si="18"/>
        <v>0</v>
      </c>
      <c r="Q121" s="11">
        <f t="shared" si="19"/>
        <v>708533.70000000007</v>
      </c>
      <c r="R121" s="12">
        <f t="shared" si="20"/>
        <v>1</v>
      </c>
    </row>
    <row r="122" spans="1:18" x14ac:dyDescent="0.25">
      <c r="A122" s="5" t="s">
        <v>18</v>
      </c>
      <c r="B122" s="4">
        <v>42068</v>
      </c>
      <c r="C122" s="2">
        <v>0.09</v>
      </c>
      <c r="D122" s="2">
        <f t="shared" si="21"/>
        <v>3951.2900000000723</v>
      </c>
      <c r="E122" s="2">
        <f>E121</f>
        <v>704582.5</v>
      </c>
      <c r="F122" s="6">
        <f t="shared" si="16"/>
        <v>708533.79</v>
      </c>
      <c r="G122" s="2">
        <f t="shared" si="25"/>
        <v>474235.41032354947</v>
      </c>
      <c r="H122" s="3">
        <f t="shared" si="22"/>
        <v>0.66931939875944302</v>
      </c>
      <c r="I122" s="2">
        <f t="shared" si="30"/>
        <v>15407.083188160575</v>
      </c>
      <c r="J122" s="3">
        <f t="shared" si="17"/>
        <v>2.1745022475442667E-2</v>
      </c>
      <c r="K122" s="2">
        <f t="shared" si="31"/>
        <v>38255.869356255338</v>
      </c>
      <c r="L122" s="3">
        <f t="shared" si="24"/>
        <v>5.3993006256279376E-2</v>
      </c>
      <c r="M122" s="2">
        <f t="shared" si="32"/>
        <v>180635.42713203467</v>
      </c>
      <c r="N122" s="3">
        <f t="shared" si="23"/>
        <v>0.25494257250883501</v>
      </c>
      <c r="O122" s="2">
        <f t="shared" si="33"/>
        <v>0</v>
      </c>
      <c r="P122" s="3">
        <f t="shared" si="18"/>
        <v>0</v>
      </c>
      <c r="Q122" s="11">
        <f t="shared" si="19"/>
        <v>708533.79</v>
      </c>
      <c r="R122" s="12">
        <f t="shared" si="20"/>
        <v>1</v>
      </c>
    </row>
    <row r="123" spans="1:18" x14ac:dyDescent="0.25">
      <c r="A123" s="5" t="s">
        <v>21</v>
      </c>
      <c r="B123" s="4">
        <v>42073</v>
      </c>
      <c r="C123" s="2">
        <v>-2245.5</v>
      </c>
      <c r="D123" s="2">
        <f t="shared" si="21"/>
        <v>1705.7900000000723</v>
      </c>
      <c r="E123" s="2">
        <f>E122+2245.5</f>
        <v>706828</v>
      </c>
      <c r="F123" s="6">
        <f t="shared" si="16"/>
        <v>708533.79</v>
      </c>
      <c r="G123" s="2">
        <f t="shared" si="25"/>
        <v>474235.41032354947</v>
      </c>
      <c r="H123" s="3">
        <f t="shared" si="22"/>
        <v>0.66931939875944302</v>
      </c>
      <c r="I123" s="2">
        <f t="shared" si="30"/>
        <v>15407.083188160575</v>
      </c>
      <c r="J123" s="3">
        <f t="shared" si="17"/>
        <v>2.1745022475442667E-2</v>
      </c>
      <c r="K123" s="2">
        <f t="shared" si="31"/>
        <v>38255.869356255338</v>
      </c>
      <c r="L123" s="3">
        <f t="shared" si="24"/>
        <v>5.3993006256279376E-2</v>
      </c>
      <c r="M123" s="2">
        <f t="shared" si="32"/>
        <v>180635.42713203467</v>
      </c>
      <c r="N123" s="3">
        <f t="shared" si="23"/>
        <v>0.25494257250883501</v>
      </c>
      <c r="O123" s="2">
        <f t="shared" si="33"/>
        <v>0</v>
      </c>
      <c r="P123" s="3">
        <f t="shared" si="18"/>
        <v>0</v>
      </c>
      <c r="Q123" s="11">
        <f t="shared" si="19"/>
        <v>708533.79</v>
      </c>
      <c r="R123" s="12">
        <f t="shared" si="20"/>
        <v>1</v>
      </c>
    </row>
    <row r="124" spans="1:18" s="13" customFormat="1" ht="90" x14ac:dyDescent="0.25">
      <c r="A124" s="5" t="s">
        <v>39</v>
      </c>
      <c r="B124" s="14">
        <v>42088</v>
      </c>
      <c r="C124" s="6">
        <v>50000</v>
      </c>
      <c r="D124" s="6">
        <f t="shared" si="21"/>
        <v>51705.790000000074</v>
      </c>
      <c r="E124" s="6">
        <f>E123</f>
        <v>706828</v>
      </c>
      <c r="F124" s="6">
        <f t="shared" si="16"/>
        <v>758533.79</v>
      </c>
      <c r="G124" s="6">
        <f>G123</f>
        <v>474235.41032354947</v>
      </c>
      <c r="H124" s="15">
        <f t="shared" si="22"/>
        <v>0.62520011181512358</v>
      </c>
      <c r="I124" s="6">
        <f>I123+(50000*0.22)</f>
        <v>26407.083188160577</v>
      </c>
      <c r="J124" s="15">
        <f t="shared" si="17"/>
        <v>3.4813324780377387E-2</v>
      </c>
      <c r="K124" s="6">
        <f>K123</f>
        <v>38255.869356255338</v>
      </c>
      <c r="L124" s="15">
        <f t="shared" si="24"/>
        <v>5.0433968612334776E-2</v>
      </c>
      <c r="M124" s="6">
        <f>M123+(50000*0.78)-3600</f>
        <v>216035.42713203467</v>
      </c>
      <c r="N124" s="15">
        <f t="shared" si="23"/>
        <v>0.28480659659477353</v>
      </c>
      <c r="O124" s="6">
        <f>3600</f>
        <v>3600</v>
      </c>
      <c r="P124" s="15">
        <f t="shared" si="18"/>
        <v>4.7459981973907847E-3</v>
      </c>
      <c r="Q124" s="11">
        <f t="shared" si="19"/>
        <v>758533.79</v>
      </c>
      <c r="R124" s="12">
        <f t="shared" si="20"/>
        <v>1</v>
      </c>
    </row>
    <row r="125" spans="1:18" x14ac:dyDescent="0.25">
      <c r="A125" s="5" t="s">
        <v>18</v>
      </c>
      <c r="B125" s="4">
        <v>42101</v>
      </c>
      <c r="C125" s="2">
        <v>0.91</v>
      </c>
      <c r="D125" s="2">
        <f t="shared" si="21"/>
        <v>51706.700000000077</v>
      </c>
      <c r="E125" s="2">
        <f>225000+625386</f>
        <v>850386</v>
      </c>
      <c r="F125" s="6">
        <f t="shared" si="16"/>
        <v>902092.70000000007</v>
      </c>
      <c r="G125" s="2">
        <f>F125*H124</f>
        <v>563988.4569076068</v>
      </c>
      <c r="H125" s="3">
        <f t="shared" si="22"/>
        <v>0.62520011181512358</v>
      </c>
      <c r="I125" s="2">
        <f>F125*J124</f>
        <v>31404.846147107546</v>
      </c>
      <c r="J125" s="3">
        <f t="shared" si="17"/>
        <v>3.4813324780377387E-2</v>
      </c>
      <c r="K125" s="2">
        <f>F125*L124</f>
        <v>45496.114917216335</v>
      </c>
      <c r="L125" s="3">
        <f>K125/F125</f>
        <v>5.0433968612334776E-2</v>
      </c>
      <c r="M125" s="2">
        <f>F125*N124</f>
        <v>256921.95169999008</v>
      </c>
      <c r="N125" s="3">
        <f>M125/F125</f>
        <v>0.28480659659477353</v>
      </c>
      <c r="O125" s="2">
        <f>F125*P124</f>
        <v>4281.3303280793862</v>
      </c>
      <c r="P125" s="3">
        <f>O125/F125</f>
        <v>4.7459981973907847E-3</v>
      </c>
      <c r="Q125" s="11">
        <f t="shared" si="19"/>
        <v>902092.70000000019</v>
      </c>
      <c r="R125" s="12">
        <f t="shared" si="20"/>
        <v>1</v>
      </c>
    </row>
    <row r="126" spans="1:18" x14ac:dyDescent="0.25">
      <c r="A126" s="5" t="s">
        <v>24</v>
      </c>
      <c r="B126" s="4">
        <v>42101</v>
      </c>
      <c r="C126" s="2">
        <v>2245.5</v>
      </c>
      <c r="D126" s="2">
        <f t="shared" si="21"/>
        <v>53952.200000000077</v>
      </c>
      <c r="E126" s="2">
        <f>E125</f>
        <v>850386</v>
      </c>
      <c r="F126" s="6">
        <f t="shared" si="16"/>
        <v>904338.20000000007</v>
      </c>
      <c r="G126" s="2">
        <f t="shared" ref="G126:G189" si="34">F126*H125</f>
        <v>565392.34375868761</v>
      </c>
      <c r="H126" s="3">
        <f t="shared" si="22"/>
        <v>0.62520011181512358</v>
      </c>
      <c r="I126" s="2">
        <f t="shared" ref="I126:I189" si="35">F126*J125</f>
        <v>31483.019467901886</v>
      </c>
      <c r="J126" s="3">
        <f t="shared" si="17"/>
        <v>3.4813324780377387E-2</v>
      </c>
      <c r="K126" s="2">
        <f t="shared" ref="K126:K189" si="36">F126*L125</f>
        <v>45609.364393735334</v>
      </c>
      <c r="L126" s="3">
        <f t="shared" ref="L126:L189" si="37">K126/F126</f>
        <v>5.0433968612334776E-2</v>
      </c>
      <c r="M126" s="2">
        <f t="shared" ref="M126:M189" si="38">F126*N125</f>
        <v>257561.48491264365</v>
      </c>
      <c r="N126" s="3">
        <f t="shared" ref="N126:N189" si="39">M126/F126</f>
        <v>0.28480659659477353</v>
      </c>
      <c r="O126" s="2">
        <f t="shared" ref="O126:O189" si="40">F126*P125</f>
        <v>4291.9874670316276</v>
      </c>
      <c r="P126" s="3">
        <f t="shared" ref="P126:P189" si="41">O126/F126</f>
        <v>4.7459981973907847E-3</v>
      </c>
      <c r="Q126" s="11">
        <f t="shared" si="19"/>
        <v>904338.20000000007</v>
      </c>
      <c r="R126" s="12">
        <f t="shared" si="20"/>
        <v>1</v>
      </c>
    </row>
    <row r="127" spans="1:18" x14ac:dyDescent="0.25">
      <c r="A127" s="5" t="s">
        <v>23</v>
      </c>
      <c r="B127" s="4">
        <v>42102</v>
      </c>
      <c r="C127" s="2">
        <v>-50000</v>
      </c>
      <c r="D127" s="2">
        <f t="shared" si="21"/>
        <v>3952.2000000000771</v>
      </c>
      <c r="E127" s="2">
        <f>E126+50000</f>
        <v>900386</v>
      </c>
      <c r="F127" s="6">
        <f t="shared" si="16"/>
        <v>904338.20000000007</v>
      </c>
      <c r="G127" s="2">
        <f t="shared" si="34"/>
        <v>565392.34375868761</v>
      </c>
      <c r="H127" s="3">
        <f t="shared" si="22"/>
        <v>0.62520011181512358</v>
      </c>
      <c r="I127" s="2">
        <f t="shared" si="35"/>
        <v>31483.019467901886</v>
      </c>
      <c r="J127" s="3">
        <f t="shared" si="17"/>
        <v>3.4813324780377387E-2</v>
      </c>
      <c r="K127" s="2">
        <f t="shared" si="36"/>
        <v>45609.364393735334</v>
      </c>
      <c r="L127" s="3">
        <f t="shared" si="37"/>
        <v>5.0433968612334776E-2</v>
      </c>
      <c r="M127" s="2">
        <f t="shared" si="38"/>
        <v>257561.48491264365</v>
      </c>
      <c r="N127" s="3">
        <f t="shared" si="39"/>
        <v>0.28480659659477353</v>
      </c>
      <c r="O127" s="2">
        <f t="shared" si="40"/>
        <v>4291.9874670316276</v>
      </c>
      <c r="P127" s="3">
        <f t="shared" si="41"/>
        <v>4.7459981973907847E-3</v>
      </c>
      <c r="Q127" s="11">
        <f t="shared" si="19"/>
        <v>904338.20000000007</v>
      </c>
      <c r="R127" s="12">
        <f t="shared" si="20"/>
        <v>1</v>
      </c>
    </row>
    <row r="128" spans="1:18" x14ac:dyDescent="0.25">
      <c r="A128" s="5" t="s">
        <v>21</v>
      </c>
      <c r="B128" s="4">
        <v>42104</v>
      </c>
      <c r="C128" s="2">
        <v>-2245.5</v>
      </c>
      <c r="D128" s="2">
        <f t="shared" si="21"/>
        <v>1706.7000000000771</v>
      </c>
      <c r="E128" s="2">
        <f>E127+2245.5</f>
        <v>902631.5</v>
      </c>
      <c r="F128" s="6">
        <f t="shared" si="16"/>
        <v>904338.20000000007</v>
      </c>
      <c r="G128" s="2">
        <f t="shared" si="34"/>
        <v>565392.34375868761</v>
      </c>
      <c r="H128" s="3">
        <f t="shared" si="22"/>
        <v>0.62520011181512358</v>
      </c>
      <c r="I128" s="2">
        <f t="shared" si="35"/>
        <v>31483.019467901886</v>
      </c>
      <c r="J128" s="3">
        <f t="shared" si="17"/>
        <v>3.4813324780377387E-2</v>
      </c>
      <c r="K128" s="2">
        <f t="shared" si="36"/>
        <v>45609.364393735334</v>
      </c>
      <c r="L128" s="3">
        <f t="shared" si="37"/>
        <v>5.0433968612334776E-2</v>
      </c>
      <c r="M128" s="2">
        <f t="shared" si="38"/>
        <v>257561.48491264365</v>
      </c>
      <c r="N128" s="3">
        <f t="shared" si="39"/>
        <v>0.28480659659477353</v>
      </c>
      <c r="O128" s="2">
        <f t="shared" si="40"/>
        <v>4291.9874670316276</v>
      </c>
      <c r="P128" s="3">
        <f t="shared" si="41"/>
        <v>4.7459981973907847E-3</v>
      </c>
      <c r="Q128" s="11">
        <f t="shared" si="19"/>
        <v>904338.20000000007</v>
      </c>
      <c r="R128" s="12">
        <f t="shared" si="20"/>
        <v>1</v>
      </c>
    </row>
    <row r="129" spans="1:18" x14ac:dyDescent="0.25">
      <c r="A129" s="5" t="s">
        <v>23</v>
      </c>
      <c r="B129" s="4">
        <v>42122</v>
      </c>
      <c r="C129" s="2">
        <v>-100</v>
      </c>
      <c r="D129" s="2">
        <f t="shared" si="21"/>
        <v>1606.7000000000771</v>
      </c>
      <c r="E129" s="2">
        <f>E128</f>
        <v>902631.5</v>
      </c>
      <c r="F129" s="6">
        <f t="shared" si="16"/>
        <v>904238.20000000007</v>
      </c>
      <c r="G129" s="2">
        <f t="shared" si="34"/>
        <v>565329.82374750613</v>
      </c>
      <c r="H129" s="3">
        <f t="shared" si="22"/>
        <v>0.62520011181512358</v>
      </c>
      <c r="I129" s="2">
        <f t="shared" si="35"/>
        <v>31479.538135423845</v>
      </c>
      <c r="J129" s="3">
        <f t="shared" si="17"/>
        <v>3.4813324780377387E-2</v>
      </c>
      <c r="K129" s="2">
        <f t="shared" si="36"/>
        <v>45604.320996874099</v>
      </c>
      <c r="L129" s="3">
        <f t="shared" si="37"/>
        <v>5.0433968612334776E-2</v>
      </c>
      <c r="M129" s="2">
        <f t="shared" si="38"/>
        <v>257533.00425298416</v>
      </c>
      <c r="N129" s="3">
        <f t="shared" si="39"/>
        <v>0.28480659659477353</v>
      </c>
      <c r="O129" s="2">
        <f t="shared" si="40"/>
        <v>4291.5128672118881</v>
      </c>
      <c r="P129" s="3">
        <f t="shared" si="41"/>
        <v>4.7459981973907847E-3</v>
      </c>
      <c r="Q129" s="11">
        <f t="shared" si="19"/>
        <v>904238.20000000019</v>
      </c>
      <c r="R129" s="12">
        <f t="shared" si="20"/>
        <v>1</v>
      </c>
    </row>
    <row r="130" spans="1:18" x14ac:dyDescent="0.25">
      <c r="A130" s="5" t="s">
        <v>24</v>
      </c>
      <c r="B130" s="4">
        <v>42129</v>
      </c>
      <c r="C130" s="2">
        <v>2245.5</v>
      </c>
      <c r="D130" s="2">
        <f t="shared" si="21"/>
        <v>3852.2000000000771</v>
      </c>
      <c r="E130" s="2">
        <f>E129</f>
        <v>902631.5</v>
      </c>
      <c r="F130" s="6">
        <f t="shared" si="16"/>
        <v>906483.70000000007</v>
      </c>
      <c r="G130" s="2">
        <f t="shared" si="34"/>
        <v>566733.71059858694</v>
      </c>
      <c r="H130" s="3">
        <f t="shared" si="22"/>
        <v>0.62520011181512358</v>
      </c>
      <c r="I130" s="2">
        <f t="shared" si="35"/>
        <v>31557.711456218185</v>
      </c>
      <c r="J130" s="3">
        <f t="shared" si="17"/>
        <v>3.4813324780377387E-2</v>
      </c>
      <c r="K130" s="2">
        <f t="shared" si="36"/>
        <v>45717.570473393098</v>
      </c>
      <c r="L130" s="3">
        <f t="shared" si="37"/>
        <v>5.0433968612334776E-2</v>
      </c>
      <c r="M130" s="2">
        <f t="shared" si="38"/>
        <v>258172.53746563772</v>
      </c>
      <c r="N130" s="3">
        <f t="shared" si="39"/>
        <v>0.28480659659477353</v>
      </c>
      <c r="O130" s="2">
        <f t="shared" si="40"/>
        <v>4302.1700061641295</v>
      </c>
      <c r="P130" s="3">
        <f t="shared" si="41"/>
        <v>4.7459981973907847E-3</v>
      </c>
      <c r="Q130" s="11">
        <f t="shared" si="19"/>
        <v>906483.7</v>
      </c>
      <c r="R130" s="12">
        <f t="shared" si="20"/>
        <v>1</v>
      </c>
    </row>
    <row r="131" spans="1:18" x14ac:dyDescent="0.25">
      <c r="A131" s="5" t="s">
        <v>18</v>
      </c>
      <c r="B131" s="4">
        <v>42129</v>
      </c>
      <c r="C131" s="2">
        <v>0.22</v>
      </c>
      <c r="D131" s="2">
        <f t="shared" si="21"/>
        <v>3852.4200000000769</v>
      </c>
      <c r="E131" s="2">
        <f>E130</f>
        <v>902631.5</v>
      </c>
      <c r="F131" s="6">
        <f t="shared" si="16"/>
        <v>906483.92</v>
      </c>
      <c r="G131" s="2">
        <f t="shared" si="34"/>
        <v>566733.84814261156</v>
      </c>
      <c r="H131" s="3">
        <f t="shared" si="22"/>
        <v>0.62520011181512358</v>
      </c>
      <c r="I131" s="2">
        <f t="shared" si="35"/>
        <v>31557.719115149634</v>
      </c>
      <c r="J131" s="3">
        <f t="shared" si="17"/>
        <v>3.4813324780377387E-2</v>
      </c>
      <c r="K131" s="2">
        <f t="shared" si="36"/>
        <v>45717.58156886619</v>
      </c>
      <c r="L131" s="3">
        <f t="shared" si="37"/>
        <v>5.0433968612334776E-2</v>
      </c>
      <c r="M131" s="2">
        <f t="shared" si="38"/>
        <v>258172.60012308898</v>
      </c>
      <c r="N131" s="3">
        <f t="shared" si="39"/>
        <v>0.28480659659477353</v>
      </c>
      <c r="O131" s="2">
        <f t="shared" si="40"/>
        <v>4302.1710502837323</v>
      </c>
      <c r="P131" s="3">
        <f t="shared" si="41"/>
        <v>4.7459981973907847E-3</v>
      </c>
      <c r="Q131" s="11">
        <f t="shared" si="19"/>
        <v>906483.92</v>
      </c>
      <c r="R131" s="12">
        <f t="shared" si="20"/>
        <v>1</v>
      </c>
    </row>
    <row r="132" spans="1:18" x14ac:dyDescent="0.25">
      <c r="A132" s="5" t="s">
        <v>21</v>
      </c>
      <c r="B132" s="4">
        <v>42135</v>
      </c>
      <c r="C132" s="2">
        <v>-2245.5</v>
      </c>
      <c r="D132" s="2">
        <f t="shared" si="21"/>
        <v>1606.9200000000769</v>
      </c>
      <c r="E132" s="2">
        <f>E131+2245.5</f>
        <v>904877</v>
      </c>
      <c r="F132" s="6">
        <f t="shared" si="16"/>
        <v>906483.92</v>
      </c>
      <c r="G132" s="2">
        <f t="shared" si="34"/>
        <v>566733.84814261156</v>
      </c>
      <c r="H132" s="3">
        <f t="shared" si="22"/>
        <v>0.62520011181512358</v>
      </c>
      <c r="I132" s="2">
        <f t="shared" si="35"/>
        <v>31557.719115149634</v>
      </c>
      <c r="J132" s="3">
        <f t="shared" si="17"/>
        <v>3.4813324780377387E-2</v>
      </c>
      <c r="K132" s="2">
        <f t="shared" si="36"/>
        <v>45717.58156886619</v>
      </c>
      <c r="L132" s="3">
        <f t="shared" si="37"/>
        <v>5.0433968612334776E-2</v>
      </c>
      <c r="M132" s="2">
        <f t="shared" si="38"/>
        <v>258172.60012308898</v>
      </c>
      <c r="N132" s="3">
        <f t="shared" si="39"/>
        <v>0.28480659659477353</v>
      </c>
      <c r="O132" s="2">
        <f t="shared" si="40"/>
        <v>4302.1710502837323</v>
      </c>
      <c r="P132" s="3">
        <f t="shared" si="41"/>
        <v>4.7459981973907847E-3</v>
      </c>
      <c r="Q132" s="11">
        <f t="shared" si="19"/>
        <v>906483.92</v>
      </c>
      <c r="R132" s="12">
        <f t="shared" si="20"/>
        <v>1</v>
      </c>
    </row>
    <row r="133" spans="1:18" x14ac:dyDescent="0.25">
      <c r="A133" s="5" t="s">
        <v>24</v>
      </c>
      <c r="B133" s="4">
        <v>42158</v>
      </c>
      <c r="C133" s="2">
        <v>2245.5</v>
      </c>
      <c r="D133" s="2">
        <f t="shared" si="21"/>
        <v>3852.4200000000769</v>
      </c>
      <c r="E133" s="2">
        <f>E132</f>
        <v>904877</v>
      </c>
      <c r="F133" s="6">
        <f t="shared" ref="F133:F196" si="42">D133+E133</f>
        <v>908729.42</v>
      </c>
      <c r="G133" s="2">
        <f t="shared" si="34"/>
        <v>568137.73499369237</v>
      </c>
      <c r="H133" s="3">
        <f t="shared" si="22"/>
        <v>0.62520011181512347</v>
      </c>
      <c r="I133" s="2">
        <f t="shared" si="35"/>
        <v>31635.892435943973</v>
      </c>
      <c r="J133" s="3">
        <f t="shared" ref="J133:J196" si="43">I133/F133</f>
        <v>3.4813324780377387E-2</v>
      </c>
      <c r="K133" s="2">
        <f t="shared" si="36"/>
        <v>45830.831045385188</v>
      </c>
      <c r="L133" s="3">
        <f t="shared" si="37"/>
        <v>5.0433968612334776E-2</v>
      </c>
      <c r="M133" s="2">
        <f t="shared" si="38"/>
        <v>258812.13333574255</v>
      </c>
      <c r="N133" s="3">
        <f t="shared" si="39"/>
        <v>0.28480659659477353</v>
      </c>
      <c r="O133" s="2">
        <f t="shared" si="40"/>
        <v>4312.8281892359737</v>
      </c>
      <c r="P133" s="3">
        <f t="shared" si="41"/>
        <v>4.7459981973907847E-3</v>
      </c>
      <c r="Q133" s="11">
        <f t="shared" ref="Q133:Q196" si="44">G133+I133+K133+M133+O133</f>
        <v>908729.42</v>
      </c>
      <c r="R133" s="12">
        <f t="shared" ref="R133:R196" si="45">H133+J133+L133+N133+P133</f>
        <v>0.99999999999999978</v>
      </c>
    </row>
    <row r="134" spans="1:18" x14ac:dyDescent="0.25">
      <c r="A134" s="5" t="s">
        <v>18</v>
      </c>
      <c r="B134" s="4">
        <v>42160</v>
      </c>
      <c r="C134" s="2">
        <v>0.09</v>
      </c>
      <c r="D134" s="2">
        <f t="shared" ref="D134:D197" si="46">D133+C134</f>
        <v>3852.5100000000771</v>
      </c>
      <c r="E134" s="2">
        <f>E133</f>
        <v>904877</v>
      </c>
      <c r="F134" s="6">
        <f t="shared" si="42"/>
        <v>908729.51000000013</v>
      </c>
      <c r="G134" s="2">
        <f t="shared" si="34"/>
        <v>568137.79126170243</v>
      </c>
      <c r="H134" s="3">
        <f t="shared" si="22"/>
        <v>0.62520011181512347</v>
      </c>
      <c r="I134" s="2">
        <f t="shared" si="35"/>
        <v>31635.895569143206</v>
      </c>
      <c r="J134" s="3">
        <f t="shared" si="43"/>
        <v>3.4813324780377387E-2</v>
      </c>
      <c r="K134" s="2">
        <f t="shared" si="36"/>
        <v>45830.835584442364</v>
      </c>
      <c r="L134" s="3">
        <f t="shared" si="37"/>
        <v>5.0433968612334776E-2</v>
      </c>
      <c r="M134" s="2">
        <f t="shared" si="38"/>
        <v>258812.15896833627</v>
      </c>
      <c r="N134" s="3">
        <f t="shared" si="39"/>
        <v>0.28480659659477353</v>
      </c>
      <c r="O134" s="2">
        <f t="shared" si="40"/>
        <v>4312.8286163758121</v>
      </c>
      <c r="P134" s="3">
        <f t="shared" si="41"/>
        <v>4.7459981973907855E-3</v>
      </c>
      <c r="Q134" s="11">
        <f t="shared" si="44"/>
        <v>908729.51000000013</v>
      </c>
      <c r="R134" s="12">
        <f t="shared" si="45"/>
        <v>0.99999999999999978</v>
      </c>
    </row>
    <row r="135" spans="1:18" x14ac:dyDescent="0.25">
      <c r="A135" s="5" t="s">
        <v>21</v>
      </c>
      <c r="B135" s="4">
        <v>42165</v>
      </c>
      <c r="C135" s="2">
        <v>-2245.5</v>
      </c>
      <c r="D135" s="2">
        <f t="shared" si="46"/>
        <v>1607.0100000000771</v>
      </c>
      <c r="E135" s="2">
        <f>E134+2245.5</f>
        <v>907122.5</v>
      </c>
      <c r="F135" s="6">
        <f t="shared" si="42"/>
        <v>908729.51000000013</v>
      </c>
      <c r="G135" s="2">
        <f t="shared" si="34"/>
        <v>568137.79126170243</v>
      </c>
      <c r="H135" s="3">
        <f t="shared" ref="H135:H198" si="47">G135/F135</f>
        <v>0.62520011181512347</v>
      </c>
      <c r="I135" s="2">
        <f t="shared" si="35"/>
        <v>31635.895569143206</v>
      </c>
      <c r="J135" s="3">
        <f t="shared" si="43"/>
        <v>3.4813324780377387E-2</v>
      </c>
      <c r="K135" s="2">
        <f t="shared" si="36"/>
        <v>45830.835584442364</v>
      </c>
      <c r="L135" s="3">
        <f t="shared" si="37"/>
        <v>5.0433968612334776E-2</v>
      </c>
      <c r="M135" s="2">
        <f t="shared" si="38"/>
        <v>258812.15896833627</v>
      </c>
      <c r="N135" s="3">
        <f t="shared" si="39"/>
        <v>0.28480659659477353</v>
      </c>
      <c r="O135" s="2">
        <f t="shared" si="40"/>
        <v>4312.8286163758121</v>
      </c>
      <c r="P135" s="3">
        <f t="shared" si="41"/>
        <v>4.7459981973907855E-3</v>
      </c>
      <c r="Q135" s="11">
        <f t="shared" si="44"/>
        <v>908729.51000000013</v>
      </c>
      <c r="R135" s="12">
        <f t="shared" si="45"/>
        <v>0.99999999999999978</v>
      </c>
    </row>
    <row r="136" spans="1:18" x14ac:dyDescent="0.25">
      <c r="A136" s="5" t="s">
        <v>18</v>
      </c>
      <c r="B136" s="4">
        <v>42170</v>
      </c>
      <c r="C136" s="2">
        <v>0.02</v>
      </c>
      <c r="D136" s="2">
        <f t="shared" si="46"/>
        <v>1607.0300000000771</v>
      </c>
      <c r="E136" s="2">
        <f>E135</f>
        <v>907122.5</v>
      </c>
      <c r="F136" s="6">
        <f t="shared" si="42"/>
        <v>908729.53</v>
      </c>
      <c r="G136" s="2">
        <f t="shared" si="34"/>
        <v>568137.80376570462</v>
      </c>
      <c r="H136" s="3">
        <f t="shared" si="47"/>
        <v>0.62520011181512347</v>
      </c>
      <c r="I136" s="2">
        <f t="shared" si="35"/>
        <v>31635.896265409698</v>
      </c>
      <c r="J136" s="3">
        <f t="shared" si="43"/>
        <v>3.4813324780377387E-2</v>
      </c>
      <c r="K136" s="2">
        <f t="shared" si="36"/>
        <v>45830.836593121734</v>
      </c>
      <c r="L136" s="3">
        <f t="shared" si="37"/>
        <v>5.0433968612334776E-2</v>
      </c>
      <c r="M136" s="2">
        <f t="shared" si="38"/>
        <v>258812.16466446815</v>
      </c>
      <c r="N136" s="3">
        <f t="shared" si="39"/>
        <v>0.28480659659477353</v>
      </c>
      <c r="O136" s="2">
        <f t="shared" si="40"/>
        <v>4312.828711295776</v>
      </c>
      <c r="P136" s="3">
        <f t="shared" si="41"/>
        <v>4.7459981973907855E-3</v>
      </c>
      <c r="Q136" s="11">
        <f t="shared" si="44"/>
        <v>908729.52999999991</v>
      </c>
      <c r="R136" s="12">
        <f t="shared" si="45"/>
        <v>0.99999999999999978</v>
      </c>
    </row>
    <row r="137" spans="1:18" x14ac:dyDescent="0.25">
      <c r="A137" s="5" t="s">
        <v>18</v>
      </c>
      <c r="B137" s="4">
        <v>42186</v>
      </c>
      <c r="C137" s="2">
        <v>0.18</v>
      </c>
      <c r="D137" s="2">
        <f t="shared" si="46"/>
        <v>1607.2100000000771</v>
      </c>
      <c r="E137" s="2">
        <f>E136</f>
        <v>907122.5</v>
      </c>
      <c r="F137" s="6">
        <f t="shared" si="42"/>
        <v>908729.71000000008</v>
      </c>
      <c r="G137" s="2">
        <f t="shared" si="34"/>
        <v>568137.91630172473</v>
      </c>
      <c r="H137" s="3">
        <f t="shared" si="47"/>
        <v>0.62520011181512347</v>
      </c>
      <c r="I137" s="2">
        <f t="shared" si="35"/>
        <v>31635.902531808159</v>
      </c>
      <c r="J137" s="3">
        <f t="shared" si="43"/>
        <v>3.4813324780377387E-2</v>
      </c>
      <c r="K137" s="2">
        <f t="shared" si="36"/>
        <v>45830.845671236086</v>
      </c>
      <c r="L137" s="3">
        <f t="shared" si="37"/>
        <v>5.0433968612334776E-2</v>
      </c>
      <c r="M137" s="2">
        <f t="shared" si="38"/>
        <v>258812.21592965556</v>
      </c>
      <c r="N137" s="3">
        <f t="shared" si="39"/>
        <v>0.28480659659477353</v>
      </c>
      <c r="O137" s="2">
        <f t="shared" si="40"/>
        <v>4312.8295655754519</v>
      </c>
      <c r="P137" s="3">
        <f t="shared" si="41"/>
        <v>4.7459981973907855E-3</v>
      </c>
      <c r="Q137" s="11">
        <f t="shared" si="44"/>
        <v>908729.71</v>
      </c>
      <c r="R137" s="12">
        <f t="shared" si="45"/>
        <v>0.99999999999999978</v>
      </c>
    </row>
    <row r="138" spans="1:18" x14ac:dyDescent="0.25">
      <c r="A138" s="5" t="s">
        <v>24</v>
      </c>
      <c r="B138" s="4">
        <v>42192</v>
      </c>
      <c r="C138" s="2">
        <v>2245.5</v>
      </c>
      <c r="D138" s="2">
        <f t="shared" si="46"/>
        <v>3852.7100000000773</v>
      </c>
      <c r="E138" s="2">
        <f>E137</f>
        <v>907122.5</v>
      </c>
      <c r="F138" s="6">
        <f t="shared" si="42"/>
        <v>910975.21000000008</v>
      </c>
      <c r="G138" s="2">
        <f t="shared" si="34"/>
        <v>569541.80315280566</v>
      </c>
      <c r="H138" s="3">
        <f t="shared" si="47"/>
        <v>0.62520011181512347</v>
      </c>
      <c r="I138" s="2">
        <f t="shared" si="35"/>
        <v>31714.075852602498</v>
      </c>
      <c r="J138" s="3">
        <f t="shared" si="43"/>
        <v>3.4813324780377387E-2</v>
      </c>
      <c r="K138" s="2">
        <f t="shared" si="36"/>
        <v>45944.095147755084</v>
      </c>
      <c r="L138" s="3">
        <f t="shared" si="37"/>
        <v>5.0433968612334776E-2</v>
      </c>
      <c r="M138" s="2">
        <f t="shared" si="38"/>
        <v>259451.74914230913</v>
      </c>
      <c r="N138" s="3">
        <f t="shared" si="39"/>
        <v>0.28480659659477353</v>
      </c>
      <c r="O138" s="2">
        <f t="shared" si="40"/>
        <v>4323.4867045276924</v>
      </c>
      <c r="P138" s="3">
        <f t="shared" si="41"/>
        <v>4.7459981973907855E-3</v>
      </c>
      <c r="Q138" s="11">
        <f t="shared" si="44"/>
        <v>910975.21000000008</v>
      </c>
      <c r="R138" s="12">
        <f t="shared" si="45"/>
        <v>0.99999999999999978</v>
      </c>
    </row>
    <row r="139" spans="1:18" x14ac:dyDescent="0.25">
      <c r="A139" s="5" t="s">
        <v>18</v>
      </c>
      <c r="B139" s="4">
        <v>42217</v>
      </c>
      <c r="C139" s="2">
        <v>0.73</v>
      </c>
      <c r="D139" s="2">
        <f t="shared" si="46"/>
        <v>3853.4400000000774</v>
      </c>
      <c r="E139" s="2">
        <f>E138</f>
        <v>907122.5</v>
      </c>
      <c r="F139" s="6">
        <f t="shared" si="42"/>
        <v>910975.94000000006</v>
      </c>
      <c r="G139" s="2">
        <f t="shared" si="34"/>
        <v>569542.25954888726</v>
      </c>
      <c r="H139" s="3">
        <f t="shared" si="47"/>
        <v>0.62520011181512347</v>
      </c>
      <c r="I139" s="2">
        <f t="shared" si="35"/>
        <v>31714.101266329588</v>
      </c>
      <c r="J139" s="3">
        <f t="shared" si="43"/>
        <v>3.4813324780377387E-2</v>
      </c>
      <c r="K139" s="2">
        <f t="shared" si="36"/>
        <v>45944.131964552173</v>
      </c>
      <c r="L139" s="3">
        <f t="shared" si="37"/>
        <v>5.0433968612334776E-2</v>
      </c>
      <c r="M139" s="2">
        <f t="shared" si="38"/>
        <v>259451.95705112463</v>
      </c>
      <c r="N139" s="3">
        <f t="shared" si="39"/>
        <v>0.28480659659477353</v>
      </c>
      <c r="O139" s="2">
        <f t="shared" si="40"/>
        <v>4323.4901691063769</v>
      </c>
      <c r="P139" s="3">
        <f t="shared" si="41"/>
        <v>4.7459981973907855E-3</v>
      </c>
      <c r="Q139" s="11">
        <f t="shared" si="44"/>
        <v>910975.94000000018</v>
      </c>
      <c r="R139" s="12">
        <f t="shared" si="45"/>
        <v>0.99999999999999978</v>
      </c>
    </row>
    <row r="140" spans="1:18" x14ac:dyDescent="0.25">
      <c r="A140" s="5" t="s">
        <v>24</v>
      </c>
      <c r="B140" s="4">
        <v>42219</v>
      </c>
      <c r="C140" s="2">
        <v>2245.5</v>
      </c>
      <c r="D140" s="2">
        <f t="shared" si="46"/>
        <v>6098.9400000000769</v>
      </c>
      <c r="E140" s="2">
        <f>E139</f>
        <v>907122.5</v>
      </c>
      <c r="F140" s="6">
        <f t="shared" si="42"/>
        <v>913221.44000000006</v>
      </c>
      <c r="G140" s="2">
        <f t="shared" si="34"/>
        <v>570946.14639996807</v>
      </c>
      <c r="H140" s="3">
        <f t="shared" si="47"/>
        <v>0.62520011181512347</v>
      </c>
      <c r="I140" s="2">
        <f t="shared" si="35"/>
        <v>31792.274587123924</v>
      </c>
      <c r="J140" s="3">
        <f t="shared" si="43"/>
        <v>3.4813324780377387E-2</v>
      </c>
      <c r="K140" s="2">
        <f t="shared" si="36"/>
        <v>46057.381441071171</v>
      </c>
      <c r="L140" s="3">
        <f t="shared" si="37"/>
        <v>5.0433968612334776E-2</v>
      </c>
      <c r="M140" s="2">
        <f t="shared" si="38"/>
        <v>260091.49026377819</v>
      </c>
      <c r="N140" s="3">
        <f t="shared" si="39"/>
        <v>0.28480659659477353</v>
      </c>
      <c r="O140" s="2">
        <f t="shared" si="40"/>
        <v>4334.1473080586175</v>
      </c>
      <c r="P140" s="3">
        <f t="shared" si="41"/>
        <v>4.7459981973907855E-3</v>
      </c>
      <c r="Q140" s="11">
        <f t="shared" si="44"/>
        <v>913221.44</v>
      </c>
      <c r="R140" s="12">
        <f t="shared" si="45"/>
        <v>0.99999999999999978</v>
      </c>
    </row>
    <row r="141" spans="1:18" x14ac:dyDescent="0.25">
      <c r="A141" s="5" t="s">
        <v>21</v>
      </c>
      <c r="B141" s="4">
        <v>42226</v>
      </c>
      <c r="C141" s="2">
        <v>-2245.5</v>
      </c>
      <c r="D141" s="2">
        <f t="shared" si="46"/>
        <v>3853.4400000000769</v>
      </c>
      <c r="E141" s="2">
        <f>E140+2245.5</f>
        <v>909368</v>
      </c>
      <c r="F141" s="6">
        <f t="shared" si="42"/>
        <v>913221.44000000006</v>
      </c>
      <c r="G141" s="2">
        <f t="shared" si="34"/>
        <v>570946.14639996807</v>
      </c>
      <c r="H141" s="3">
        <f t="shared" si="47"/>
        <v>0.62520011181512347</v>
      </c>
      <c r="I141" s="2">
        <f t="shared" si="35"/>
        <v>31792.274587123924</v>
      </c>
      <c r="J141" s="3">
        <f t="shared" si="43"/>
        <v>3.4813324780377387E-2</v>
      </c>
      <c r="K141" s="2">
        <f t="shared" si="36"/>
        <v>46057.381441071171</v>
      </c>
      <c r="L141" s="3">
        <f t="shared" si="37"/>
        <v>5.0433968612334776E-2</v>
      </c>
      <c r="M141" s="2">
        <f t="shared" si="38"/>
        <v>260091.49026377819</v>
      </c>
      <c r="N141" s="3">
        <f t="shared" si="39"/>
        <v>0.28480659659477353</v>
      </c>
      <c r="O141" s="2">
        <f t="shared" si="40"/>
        <v>4334.1473080586175</v>
      </c>
      <c r="P141" s="3">
        <f t="shared" si="41"/>
        <v>4.7459981973907855E-3</v>
      </c>
      <c r="Q141" s="11">
        <f t="shared" si="44"/>
        <v>913221.44</v>
      </c>
      <c r="R141" s="12">
        <f t="shared" si="45"/>
        <v>0.99999999999999978</v>
      </c>
    </row>
    <row r="142" spans="1:18" x14ac:dyDescent="0.25">
      <c r="A142" s="5" t="s">
        <v>25</v>
      </c>
      <c r="B142" s="4">
        <v>42237</v>
      </c>
      <c r="C142" s="2">
        <v>59973.54</v>
      </c>
      <c r="D142" s="2">
        <f t="shared" si="46"/>
        <v>63826.980000000076</v>
      </c>
      <c r="E142" s="2">
        <f>E141-59973.54</f>
        <v>849394.46</v>
      </c>
      <c r="F142" s="6">
        <f t="shared" si="42"/>
        <v>913221.44000000006</v>
      </c>
      <c r="G142" s="2">
        <f t="shared" si="34"/>
        <v>570946.14639996807</v>
      </c>
      <c r="H142" s="3">
        <f t="shared" si="47"/>
        <v>0.62520011181512347</v>
      </c>
      <c r="I142" s="2">
        <f t="shared" si="35"/>
        <v>31792.274587123924</v>
      </c>
      <c r="J142" s="3">
        <f t="shared" si="43"/>
        <v>3.4813324780377387E-2</v>
      </c>
      <c r="K142" s="2">
        <f t="shared" si="36"/>
        <v>46057.381441071171</v>
      </c>
      <c r="L142" s="3">
        <f t="shared" si="37"/>
        <v>5.0433968612334776E-2</v>
      </c>
      <c r="M142" s="2">
        <f t="shared" si="38"/>
        <v>260091.49026377819</v>
      </c>
      <c r="N142" s="3">
        <f t="shared" si="39"/>
        <v>0.28480659659477353</v>
      </c>
      <c r="O142" s="2">
        <f t="shared" si="40"/>
        <v>4334.1473080586175</v>
      </c>
      <c r="P142" s="3">
        <f t="shared" si="41"/>
        <v>4.7459981973907855E-3</v>
      </c>
      <c r="Q142" s="11">
        <f t="shared" si="44"/>
        <v>913221.44</v>
      </c>
      <c r="R142" s="12">
        <f t="shared" si="45"/>
        <v>0.99999999999999978</v>
      </c>
    </row>
    <row r="143" spans="1:18" x14ac:dyDescent="0.25">
      <c r="A143" s="5" t="s">
        <v>18</v>
      </c>
      <c r="B143" s="4">
        <v>42248</v>
      </c>
      <c r="C143" s="2">
        <v>5.44</v>
      </c>
      <c r="D143" s="2">
        <f t="shared" si="46"/>
        <v>63832.420000000078</v>
      </c>
      <c r="E143" s="2">
        <f>E142</f>
        <v>849394.46</v>
      </c>
      <c r="F143" s="6">
        <f t="shared" si="42"/>
        <v>913226.88</v>
      </c>
      <c r="G143" s="2">
        <f t="shared" si="34"/>
        <v>570949.54748857638</v>
      </c>
      <c r="H143" s="3">
        <f t="shared" si="47"/>
        <v>0.62520011181512347</v>
      </c>
      <c r="I143" s="2">
        <f t="shared" si="35"/>
        <v>31792.463971610727</v>
      </c>
      <c r="J143" s="3">
        <f t="shared" si="43"/>
        <v>3.4813324780377387E-2</v>
      </c>
      <c r="K143" s="2">
        <f t="shared" si="36"/>
        <v>46057.655801860419</v>
      </c>
      <c r="L143" s="3">
        <f t="shared" si="37"/>
        <v>5.0433968612334776E-2</v>
      </c>
      <c r="M143" s="2">
        <f t="shared" si="38"/>
        <v>260093.03961166367</v>
      </c>
      <c r="N143" s="3">
        <f t="shared" si="39"/>
        <v>0.28480659659477353</v>
      </c>
      <c r="O143" s="2">
        <f t="shared" si="40"/>
        <v>4334.1731262888115</v>
      </c>
      <c r="P143" s="3">
        <f t="shared" si="41"/>
        <v>4.7459981973907855E-3</v>
      </c>
      <c r="Q143" s="11">
        <f t="shared" si="44"/>
        <v>913226.88</v>
      </c>
      <c r="R143" s="12">
        <f t="shared" si="45"/>
        <v>0.99999999999999978</v>
      </c>
    </row>
    <row r="144" spans="1:18" x14ac:dyDescent="0.25">
      <c r="A144" s="5" t="s">
        <v>24</v>
      </c>
      <c r="B144" s="4">
        <v>42250</v>
      </c>
      <c r="C144" s="2">
        <v>2245.5</v>
      </c>
      <c r="D144" s="2">
        <f t="shared" si="46"/>
        <v>66077.920000000071</v>
      </c>
      <c r="E144" s="2">
        <f>E143</f>
        <v>849394.46</v>
      </c>
      <c r="F144" s="6">
        <f t="shared" si="42"/>
        <v>915472.38</v>
      </c>
      <c r="G144" s="2">
        <f t="shared" si="34"/>
        <v>572353.43433965719</v>
      </c>
      <c r="H144" s="3">
        <f t="shared" si="47"/>
        <v>0.62520011181512347</v>
      </c>
      <c r="I144" s="2">
        <f t="shared" si="35"/>
        <v>31870.637292405063</v>
      </c>
      <c r="J144" s="3">
        <f t="shared" si="43"/>
        <v>3.4813324780377387E-2</v>
      </c>
      <c r="K144" s="2">
        <f t="shared" si="36"/>
        <v>46170.905278379418</v>
      </c>
      <c r="L144" s="3">
        <f t="shared" si="37"/>
        <v>5.0433968612334776E-2</v>
      </c>
      <c r="M144" s="2">
        <f t="shared" si="38"/>
        <v>260732.57282431723</v>
      </c>
      <c r="N144" s="3">
        <f t="shared" si="39"/>
        <v>0.28480659659477353</v>
      </c>
      <c r="O144" s="2">
        <f t="shared" si="40"/>
        <v>4344.8302652410521</v>
      </c>
      <c r="P144" s="3">
        <f t="shared" si="41"/>
        <v>4.7459981973907855E-3</v>
      </c>
      <c r="Q144" s="11">
        <f t="shared" si="44"/>
        <v>915472.38</v>
      </c>
      <c r="R144" s="12">
        <f t="shared" si="45"/>
        <v>0.99999999999999978</v>
      </c>
    </row>
    <row r="145" spans="1:18" x14ac:dyDescent="0.25">
      <c r="A145" s="5" t="s">
        <v>21</v>
      </c>
      <c r="B145" s="4">
        <v>42257</v>
      </c>
      <c r="C145" s="2">
        <v>-2245.5</v>
      </c>
      <c r="D145" s="2">
        <f t="shared" si="46"/>
        <v>63832.420000000071</v>
      </c>
      <c r="E145" s="2">
        <f>E144+2245.5</f>
        <v>851639.96</v>
      </c>
      <c r="F145" s="6">
        <f t="shared" si="42"/>
        <v>915472.38</v>
      </c>
      <c r="G145" s="2">
        <f t="shared" si="34"/>
        <v>572353.43433965719</v>
      </c>
      <c r="H145" s="3">
        <f t="shared" si="47"/>
        <v>0.62520011181512347</v>
      </c>
      <c r="I145" s="2">
        <f t="shared" si="35"/>
        <v>31870.637292405063</v>
      </c>
      <c r="J145" s="3">
        <f t="shared" si="43"/>
        <v>3.4813324780377387E-2</v>
      </c>
      <c r="K145" s="2">
        <f t="shared" si="36"/>
        <v>46170.905278379418</v>
      </c>
      <c r="L145" s="3">
        <f t="shared" si="37"/>
        <v>5.0433968612334776E-2</v>
      </c>
      <c r="M145" s="2">
        <f t="shared" si="38"/>
        <v>260732.57282431723</v>
      </c>
      <c r="N145" s="3">
        <f t="shared" si="39"/>
        <v>0.28480659659477353</v>
      </c>
      <c r="O145" s="2">
        <f t="shared" si="40"/>
        <v>4344.8302652410521</v>
      </c>
      <c r="P145" s="3">
        <f t="shared" si="41"/>
        <v>4.7459981973907855E-3</v>
      </c>
      <c r="Q145" s="11">
        <f t="shared" si="44"/>
        <v>915472.38</v>
      </c>
      <c r="R145" s="12">
        <f t="shared" si="45"/>
        <v>0.99999999999999978</v>
      </c>
    </row>
    <row r="146" spans="1:18" x14ac:dyDescent="0.25">
      <c r="A146" s="5" t="s">
        <v>18</v>
      </c>
      <c r="B146" s="4">
        <v>42278</v>
      </c>
      <c r="C146" s="2">
        <v>13.22</v>
      </c>
      <c r="D146" s="2">
        <f t="shared" si="46"/>
        <v>63845.640000000072</v>
      </c>
      <c r="E146" s="2">
        <f>E145</f>
        <v>851639.96</v>
      </c>
      <c r="F146" s="6">
        <f t="shared" si="42"/>
        <v>915485.60000000009</v>
      </c>
      <c r="G146" s="2">
        <f t="shared" si="34"/>
        <v>572361.6994851355</v>
      </c>
      <c r="H146" s="3">
        <f t="shared" si="47"/>
        <v>0.62520011181512347</v>
      </c>
      <c r="I146" s="2">
        <f t="shared" si="35"/>
        <v>31871.097524558663</v>
      </c>
      <c r="J146" s="3">
        <f t="shared" si="43"/>
        <v>3.4813324780377387E-2</v>
      </c>
      <c r="K146" s="2">
        <f t="shared" si="36"/>
        <v>46171.572015444472</v>
      </c>
      <c r="L146" s="3">
        <f t="shared" si="37"/>
        <v>5.0433968612334776E-2</v>
      </c>
      <c r="M146" s="2">
        <f t="shared" si="38"/>
        <v>260736.33796752422</v>
      </c>
      <c r="N146" s="3">
        <f t="shared" si="39"/>
        <v>0.28480659659477353</v>
      </c>
      <c r="O146" s="2">
        <f t="shared" si="40"/>
        <v>4344.8930073372221</v>
      </c>
      <c r="P146" s="3">
        <f t="shared" si="41"/>
        <v>4.7459981973907855E-3</v>
      </c>
      <c r="Q146" s="11">
        <f t="shared" si="44"/>
        <v>915485.60000000009</v>
      </c>
      <c r="R146" s="12">
        <f t="shared" si="45"/>
        <v>0.99999999999999978</v>
      </c>
    </row>
    <row r="147" spans="1:18" x14ac:dyDescent="0.25">
      <c r="A147" s="5" t="s">
        <v>24</v>
      </c>
      <c r="B147" s="4">
        <v>42282</v>
      </c>
      <c r="C147" s="2">
        <v>2245.5</v>
      </c>
      <c r="D147" s="2">
        <f t="shared" si="46"/>
        <v>66091.140000000072</v>
      </c>
      <c r="E147" s="2">
        <f>E146</f>
        <v>851639.96</v>
      </c>
      <c r="F147" s="6">
        <f t="shared" si="42"/>
        <v>917731.10000000009</v>
      </c>
      <c r="G147" s="2">
        <f t="shared" si="34"/>
        <v>573765.58633621631</v>
      </c>
      <c r="H147" s="3">
        <f t="shared" si="47"/>
        <v>0.62520011181512347</v>
      </c>
      <c r="I147" s="2">
        <f t="shared" si="35"/>
        <v>31949.270845353003</v>
      </c>
      <c r="J147" s="3">
        <f t="shared" si="43"/>
        <v>3.4813324780377387E-2</v>
      </c>
      <c r="K147" s="2">
        <f t="shared" si="36"/>
        <v>46284.82149196347</v>
      </c>
      <c r="L147" s="3">
        <f t="shared" si="37"/>
        <v>5.0433968612334776E-2</v>
      </c>
      <c r="M147" s="2">
        <f t="shared" si="38"/>
        <v>261375.87118017778</v>
      </c>
      <c r="N147" s="3">
        <f t="shared" si="39"/>
        <v>0.28480659659477353</v>
      </c>
      <c r="O147" s="2">
        <f t="shared" si="40"/>
        <v>4355.5501462894636</v>
      </c>
      <c r="P147" s="3">
        <f t="shared" si="41"/>
        <v>4.7459981973907855E-3</v>
      </c>
      <c r="Q147" s="11">
        <f t="shared" si="44"/>
        <v>917731.10000000009</v>
      </c>
      <c r="R147" s="12">
        <f t="shared" si="45"/>
        <v>0.99999999999999978</v>
      </c>
    </row>
    <row r="148" spans="1:18" x14ac:dyDescent="0.25">
      <c r="A148" s="5" t="s">
        <v>27</v>
      </c>
      <c r="B148" s="4">
        <v>42286</v>
      </c>
      <c r="C148" s="2">
        <v>-61500</v>
      </c>
      <c r="D148" s="2">
        <f t="shared" si="46"/>
        <v>4591.1400000000722</v>
      </c>
      <c r="E148" s="2">
        <f>E147+61500</f>
        <v>913139.96</v>
      </c>
      <c r="F148" s="6">
        <f t="shared" si="42"/>
        <v>917731.10000000009</v>
      </c>
      <c r="G148" s="2">
        <f t="shared" si="34"/>
        <v>573765.58633621631</v>
      </c>
      <c r="H148" s="3">
        <f t="shared" si="47"/>
        <v>0.62520011181512347</v>
      </c>
      <c r="I148" s="2">
        <f t="shared" si="35"/>
        <v>31949.270845353003</v>
      </c>
      <c r="J148" s="3">
        <f t="shared" si="43"/>
        <v>3.4813324780377387E-2</v>
      </c>
      <c r="K148" s="2">
        <f t="shared" si="36"/>
        <v>46284.82149196347</v>
      </c>
      <c r="L148" s="3">
        <f t="shared" si="37"/>
        <v>5.0433968612334776E-2</v>
      </c>
      <c r="M148" s="2">
        <f t="shared" si="38"/>
        <v>261375.87118017778</v>
      </c>
      <c r="N148" s="3">
        <f t="shared" si="39"/>
        <v>0.28480659659477353</v>
      </c>
      <c r="O148" s="2">
        <f t="shared" si="40"/>
        <v>4355.5501462894636</v>
      </c>
      <c r="P148" s="3">
        <f t="shared" si="41"/>
        <v>4.7459981973907855E-3</v>
      </c>
      <c r="Q148" s="11">
        <f t="shared" si="44"/>
        <v>917731.10000000009</v>
      </c>
      <c r="R148" s="12">
        <f t="shared" si="45"/>
        <v>0.99999999999999978</v>
      </c>
    </row>
    <row r="149" spans="1:18" x14ac:dyDescent="0.25">
      <c r="A149" s="5" t="s">
        <v>21</v>
      </c>
      <c r="B149" s="4">
        <v>42289</v>
      </c>
      <c r="C149" s="2">
        <v>-2245.5</v>
      </c>
      <c r="D149" s="2">
        <f t="shared" si="46"/>
        <v>2345.6400000000722</v>
      </c>
      <c r="E149" s="2">
        <f>E148+2245.5</f>
        <v>915385.46</v>
      </c>
      <c r="F149" s="6">
        <f t="shared" si="42"/>
        <v>917731.10000000009</v>
      </c>
      <c r="G149" s="2">
        <f t="shared" si="34"/>
        <v>573765.58633621631</v>
      </c>
      <c r="H149" s="3">
        <f t="shared" si="47"/>
        <v>0.62520011181512347</v>
      </c>
      <c r="I149" s="2">
        <f t="shared" si="35"/>
        <v>31949.270845353003</v>
      </c>
      <c r="J149" s="3">
        <f t="shared" si="43"/>
        <v>3.4813324780377387E-2</v>
      </c>
      <c r="K149" s="2">
        <f t="shared" si="36"/>
        <v>46284.82149196347</v>
      </c>
      <c r="L149" s="3">
        <f t="shared" si="37"/>
        <v>5.0433968612334776E-2</v>
      </c>
      <c r="M149" s="2">
        <f t="shared" si="38"/>
        <v>261375.87118017778</v>
      </c>
      <c r="N149" s="3">
        <f t="shared" si="39"/>
        <v>0.28480659659477353</v>
      </c>
      <c r="O149" s="2">
        <f t="shared" si="40"/>
        <v>4355.5501462894636</v>
      </c>
      <c r="P149" s="3">
        <f t="shared" si="41"/>
        <v>4.7459981973907855E-3</v>
      </c>
      <c r="Q149" s="11">
        <f t="shared" si="44"/>
        <v>917731.10000000009</v>
      </c>
      <c r="R149" s="12">
        <f t="shared" si="45"/>
        <v>0.99999999999999978</v>
      </c>
    </row>
    <row r="150" spans="1:18" x14ac:dyDescent="0.25">
      <c r="A150" s="5" t="s">
        <v>18</v>
      </c>
      <c r="B150" s="4">
        <v>42309</v>
      </c>
      <c r="C150" s="2">
        <v>3.97</v>
      </c>
      <c r="D150" s="2">
        <f t="shared" si="46"/>
        <v>2349.610000000072</v>
      </c>
      <c r="E150" s="2">
        <f>E149</f>
        <v>915385.46</v>
      </c>
      <c r="F150" s="6">
        <f t="shared" si="42"/>
        <v>917735.07000000007</v>
      </c>
      <c r="G150" s="2">
        <f t="shared" si="34"/>
        <v>573768.06838066026</v>
      </c>
      <c r="H150" s="3">
        <f t="shared" si="47"/>
        <v>0.62520011181512358</v>
      </c>
      <c r="I150" s="2">
        <f t="shared" si="35"/>
        <v>31949.409054252377</v>
      </c>
      <c r="J150" s="3">
        <f t="shared" si="43"/>
        <v>3.4813324780377387E-2</v>
      </c>
      <c r="K150" s="2">
        <f t="shared" si="36"/>
        <v>46285.02171481886</v>
      </c>
      <c r="L150" s="3">
        <f t="shared" si="37"/>
        <v>5.0433968612334776E-2</v>
      </c>
      <c r="M150" s="2">
        <f t="shared" si="38"/>
        <v>261377.00186236628</v>
      </c>
      <c r="N150" s="3">
        <f t="shared" si="39"/>
        <v>0.28480659659477353</v>
      </c>
      <c r="O150" s="2">
        <f t="shared" si="40"/>
        <v>4355.5689879023066</v>
      </c>
      <c r="P150" s="3">
        <f t="shared" si="41"/>
        <v>4.7459981973907855E-3</v>
      </c>
      <c r="Q150" s="11">
        <f t="shared" si="44"/>
        <v>917735.07000000007</v>
      </c>
      <c r="R150" s="12">
        <f t="shared" si="45"/>
        <v>1</v>
      </c>
    </row>
    <row r="151" spans="1:18" x14ac:dyDescent="0.25">
      <c r="A151" s="5" t="s">
        <v>24</v>
      </c>
      <c r="B151" s="4">
        <v>42311</v>
      </c>
      <c r="C151" s="2">
        <v>2245.5</v>
      </c>
      <c r="D151" s="2">
        <f t="shared" si="46"/>
        <v>4595.1100000000715</v>
      </c>
      <c r="E151" s="2">
        <f>E150</f>
        <v>915385.46</v>
      </c>
      <c r="F151" s="6">
        <f t="shared" si="42"/>
        <v>919980.57000000007</v>
      </c>
      <c r="G151" s="2">
        <f t="shared" si="34"/>
        <v>575171.95523174119</v>
      </c>
      <c r="H151" s="3">
        <f t="shared" si="47"/>
        <v>0.62520011181512358</v>
      </c>
      <c r="I151" s="2">
        <f t="shared" si="35"/>
        <v>32027.582375046717</v>
      </c>
      <c r="J151" s="3">
        <f t="shared" si="43"/>
        <v>3.4813324780377387E-2</v>
      </c>
      <c r="K151" s="2">
        <f t="shared" si="36"/>
        <v>46398.271191337859</v>
      </c>
      <c r="L151" s="3">
        <f t="shared" si="37"/>
        <v>5.0433968612334776E-2</v>
      </c>
      <c r="M151" s="2">
        <f t="shared" si="38"/>
        <v>262016.53507501984</v>
      </c>
      <c r="N151" s="3">
        <f t="shared" si="39"/>
        <v>0.28480659659477353</v>
      </c>
      <c r="O151" s="2">
        <f t="shared" si="40"/>
        <v>4366.2261268545481</v>
      </c>
      <c r="P151" s="3">
        <f t="shared" si="41"/>
        <v>4.7459981973907855E-3</v>
      </c>
      <c r="Q151" s="11">
        <f t="shared" si="44"/>
        <v>919980.57000000007</v>
      </c>
      <c r="R151" s="12">
        <f t="shared" si="45"/>
        <v>1</v>
      </c>
    </row>
    <row r="152" spans="1:18" x14ac:dyDescent="0.25">
      <c r="A152" s="5" t="s">
        <v>21</v>
      </c>
      <c r="B152" s="4">
        <v>42318</v>
      </c>
      <c r="C152" s="2">
        <v>-2245.5</v>
      </c>
      <c r="D152" s="2">
        <f t="shared" si="46"/>
        <v>2349.6100000000715</v>
      </c>
      <c r="E152" s="2">
        <f>E151+2245.5</f>
        <v>917630.96</v>
      </c>
      <c r="F152" s="6">
        <f t="shared" si="42"/>
        <v>919980.57000000007</v>
      </c>
      <c r="G152" s="2">
        <f t="shared" si="34"/>
        <v>575171.95523174119</v>
      </c>
      <c r="H152" s="3">
        <f t="shared" si="47"/>
        <v>0.62520011181512358</v>
      </c>
      <c r="I152" s="2">
        <f t="shared" si="35"/>
        <v>32027.582375046717</v>
      </c>
      <c r="J152" s="3">
        <f t="shared" si="43"/>
        <v>3.4813324780377387E-2</v>
      </c>
      <c r="K152" s="2">
        <f t="shared" si="36"/>
        <v>46398.271191337859</v>
      </c>
      <c r="L152" s="3">
        <f t="shared" si="37"/>
        <v>5.0433968612334776E-2</v>
      </c>
      <c r="M152" s="2">
        <f t="shared" si="38"/>
        <v>262016.53507501984</v>
      </c>
      <c r="N152" s="3">
        <f t="shared" si="39"/>
        <v>0.28480659659477353</v>
      </c>
      <c r="O152" s="2">
        <f t="shared" si="40"/>
        <v>4366.2261268545481</v>
      </c>
      <c r="P152" s="3">
        <f t="shared" si="41"/>
        <v>4.7459981973907855E-3</v>
      </c>
      <c r="Q152" s="11">
        <f t="shared" si="44"/>
        <v>919980.57000000007</v>
      </c>
      <c r="R152" s="12">
        <f t="shared" si="45"/>
        <v>1</v>
      </c>
    </row>
    <row r="153" spans="1:18" x14ac:dyDescent="0.25">
      <c r="A153" s="5" t="s">
        <v>18</v>
      </c>
      <c r="B153" s="4">
        <v>42705</v>
      </c>
      <c r="C153" s="2">
        <v>0.59</v>
      </c>
      <c r="D153" s="2">
        <f t="shared" si="46"/>
        <v>2350.2000000000717</v>
      </c>
      <c r="E153" s="2">
        <f>E152</f>
        <v>917630.96</v>
      </c>
      <c r="F153" s="6">
        <f t="shared" si="42"/>
        <v>919981.16</v>
      </c>
      <c r="G153" s="2">
        <f t="shared" si="34"/>
        <v>575172.32409980707</v>
      </c>
      <c r="H153" s="3">
        <f t="shared" si="47"/>
        <v>0.62520011181512358</v>
      </c>
      <c r="I153" s="2">
        <f t="shared" si="35"/>
        <v>32027.602914908337</v>
      </c>
      <c r="J153" s="3">
        <f t="shared" si="43"/>
        <v>3.4813324780377387E-2</v>
      </c>
      <c r="K153" s="2">
        <f t="shared" si="36"/>
        <v>46398.300947379335</v>
      </c>
      <c r="L153" s="3">
        <f t="shared" si="37"/>
        <v>5.0433968612334769E-2</v>
      </c>
      <c r="M153" s="2">
        <f t="shared" si="38"/>
        <v>262016.70311091183</v>
      </c>
      <c r="N153" s="3">
        <f t="shared" si="39"/>
        <v>0.28480659659477353</v>
      </c>
      <c r="O153" s="2">
        <f t="shared" si="40"/>
        <v>4366.2289269934836</v>
      </c>
      <c r="P153" s="3">
        <f t="shared" si="41"/>
        <v>4.7459981973907847E-3</v>
      </c>
      <c r="Q153" s="11">
        <f t="shared" si="44"/>
        <v>919981.15999999992</v>
      </c>
      <c r="R153" s="12">
        <f t="shared" si="45"/>
        <v>1</v>
      </c>
    </row>
    <row r="154" spans="1:18" x14ac:dyDescent="0.25">
      <c r="A154" s="5" t="s">
        <v>24</v>
      </c>
      <c r="B154" s="4">
        <v>42341</v>
      </c>
      <c r="C154" s="2">
        <v>2245.5</v>
      </c>
      <c r="D154" s="2">
        <f t="shared" si="46"/>
        <v>4595.7000000000717</v>
      </c>
      <c r="E154" s="2">
        <f>E153</f>
        <v>917630.96</v>
      </c>
      <c r="F154" s="6">
        <f t="shared" si="42"/>
        <v>922226.66</v>
      </c>
      <c r="G154" s="2">
        <f t="shared" si="34"/>
        <v>576576.21095088799</v>
      </c>
      <c r="H154" s="3">
        <f t="shared" si="47"/>
        <v>0.62520011181512358</v>
      </c>
      <c r="I154" s="2">
        <f t="shared" si="35"/>
        <v>32105.776235702673</v>
      </c>
      <c r="J154" s="3">
        <f t="shared" si="43"/>
        <v>3.4813324780377387E-2</v>
      </c>
      <c r="K154" s="2">
        <f t="shared" si="36"/>
        <v>46511.550423898327</v>
      </c>
      <c r="L154" s="3">
        <f t="shared" si="37"/>
        <v>5.0433968612334762E-2</v>
      </c>
      <c r="M154" s="2">
        <f t="shared" si="38"/>
        <v>262656.23632356536</v>
      </c>
      <c r="N154" s="3">
        <f t="shared" si="39"/>
        <v>0.28480659659477353</v>
      </c>
      <c r="O154" s="2">
        <f t="shared" si="40"/>
        <v>4376.8860659457241</v>
      </c>
      <c r="P154" s="3">
        <f t="shared" si="41"/>
        <v>4.7459981973907847E-3</v>
      </c>
      <c r="Q154" s="11">
        <f t="shared" si="44"/>
        <v>922226.66</v>
      </c>
      <c r="R154" s="12">
        <f t="shared" si="45"/>
        <v>1</v>
      </c>
    </row>
    <row r="155" spans="1:18" x14ac:dyDescent="0.25">
      <c r="A155" s="5" t="s">
        <v>21</v>
      </c>
      <c r="B155" s="4">
        <v>42348</v>
      </c>
      <c r="C155" s="2">
        <v>-2245.5</v>
      </c>
      <c r="D155" s="2">
        <f t="shared" si="46"/>
        <v>2350.2000000000717</v>
      </c>
      <c r="E155" s="2">
        <f>E154+2245.5</f>
        <v>919876.46</v>
      </c>
      <c r="F155" s="6">
        <f t="shared" si="42"/>
        <v>922226.66</v>
      </c>
      <c r="G155" s="2">
        <f t="shared" si="34"/>
        <v>576576.21095088799</v>
      </c>
      <c r="H155" s="3">
        <f t="shared" si="47"/>
        <v>0.62520011181512358</v>
      </c>
      <c r="I155" s="2">
        <f t="shared" si="35"/>
        <v>32105.776235702673</v>
      </c>
      <c r="J155" s="3">
        <f t="shared" si="43"/>
        <v>3.4813324780377387E-2</v>
      </c>
      <c r="K155" s="2">
        <f t="shared" si="36"/>
        <v>46511.550423898327</v>
      </c>
      <c r="L155" s="3">
        <f t="shared" si="37"/>
        <v>5.0433968612334762E-2</v>
      </c>
      <c r="M155" s="2">
        <f t="shared" si="38"/>
        <v>262656.23632356536</v>
      </c>
      <c r="N155" s="3">
        <f t="shared" si="39"/>
        <v>0.28480659659477353</v>
      </c>
      <c r="O155" s="2">
        <f t="shared" si="40"/>
        <v>4376.8860659457241</v>
      </c>
      <c r="P155" s="3">
        <f t="shared" si="41"/>
        <v>4.7459981973907847E-3</v>
      </c>
      <c r="Q155" s="11">
        <f t="shared" si="44"/>
        <v>922226.66</v>
      </c>
      <c r="R155" s="12">
        <f t="shared" si="45"/>
        <v>1</v>
      </c>
    </row>
    <row r="156" spans="1:18" x14ac:dyDescent="0.25">
      <c r="A156" s="5" t="s">
        <v>18</v>
      </c>
      <c r="B156" s="4">
        <v>42370</v>
      </c>
      <c r="C156" s="2">
        <v>0.6</v>
      </c>
      <c r="D156" s="2">
        <f t="shared" si="46"/>
        <v>2350.8000000000716</v>
      </c>
      <c r="E156" s="2">
        <f>E155</f>
        <v>919876.46</v>
      </c>
      <c r="F156" s="6">
        <f t="shared" si="42"/>
        <v>922227.26</v>
      </c>
      <c r="G156" s="2">
        <f t="shared" si="34"/>
        <v>576576.58607095503</v>
      </c>
      <c r="H156" s="3">
        <f t="shared" si="47"/>
        <v>0.62520011181512358</v>
      </c>
      <c r="I156" s="2">
        <f t="shared" si="35"/>
        <v>32105.797123697539</v>
      </c>
      <c r="J156" s="3">
        <f t="shared" si="43"/>
        <v>3.4813324780377387E-2</v>
      </c>
      <c r="K156" s="2">
        <f t="shared" si="36"/>
        <v>46511.580684279492</v>
      </c>
      <c r="L156" s="3">
        <f t="shared" si="37"/>
        <v>5.0433968612334762E-2</v>
      </c>
      <c r="M156" s="2">
        <f t="shared" si="38"/>
        <v>262656.4072075233</v>
      </c>
      <c r="N156" s="3">
        <f t="shared" si="39"/>
        <v>0.28480659659477348</v>
      </c>
      <c r="O156" s="2">
        <f t="shared" si="40"/>
        <v>4376.8889135446425</v>
      </c>
      <c r="P156" s="3">
        <f t="shared" si="41"/>
        <v>4.7459981973907847E-3</v>
      </c>
      <c r="Q156" s="11">
        <f t="shared" si="44"/>
        <v>922227.26</v>
      </c>
      <c r="R156" s="12">
        <f t="shared" si="45"/>
        <v>0.99999999999999989</v>
      </c>
    </row>
    <row r="157" spans="1:18" x14ac:dyDescent="0.25">
      <c r="A157" s="5" t="s">
        <v>24</v>
      </c>
      <c r="B157" s="4">
        <v>42373</v>
      </c>
      <c r="C157" s="2">
        <v>2245.5</v>
      </c>
      <c r="D157" s="2">
        <f t="shared" si="46"/>
        <v>4596.300000000072</v>
      </c>
      <c r="E157" s="2">
        <f>E156</f>
        <v>919876.46</v>
      </c>
      <c r="F157" s="6">
        <f t="shared" si="42"/>
        <v>924472.76</v>
      </c>
      <c r="G157" s="2">
        <f t="shared" si="34"/>
        <v>577980.47292203596</v>
      </c>
      <c r="H157" s="3">
        <f t="shared" si="47"/>
        <v>0.62520011181512358</v>
      </c>
      <c r="I157" s="2">
        <f t="shared" si="35"/>
        <v>32183.970444491879</v>
      </c>
      <c r="J157" s="3">
        <f t="shared" si="43"/>
        <v>3.4813324780377387E-2</v>
      </c>
      <c r="K157" s="2">
        <f t="shared" si="36"/>
        <v>46624.83016079849</v>
      </c>
      <c r="L157" s="3">
        <f t="shared" si="37"/>
        <v>5.0433968612334762E-2</v>
      </c>
      <c r="M157" s="2">
        <f t="shared" si="38"/>
        <v>263295.94042017683</v>
      </c>
      <c r="N157" s="3">
        <f t="shared" si="39"/>
        <v>0.28480659659477348</v>
      </c>
      <c r="O157" s="2">
        <f t="shared" si="40"/>
        <v>4387.5460524968839</v>
      </c>
      <c r="P157" s="3">
        <f t="shared" si="41"/>
        <v>4.7459981973907847E-3</v>
      </c>
      <c r="Q157" s="11">
        <f t="shared" si="44"/>
        <v>924472.76</v>
      </c>
      <c r="R157" s="12">
        <f t="shared" si="45"/>
        <v>0.99999999999999989</v>
      </c>
    </row>
    <row r="158" spans="1:18" x14ac:dyDescent="0.25">
      <c r="A158" s="5" t="s">
        <v>21</v>
      </c>
      <c r="B158" s="4">
        <v>42380</v>
      </c>
      <c r="C158" s="2">
        <v>-2245.5</v>
      </c>
      <c r="D158" s="2">
        <f t="shared" si="46"/>
        <v>2350.800000000072</v>
      </c>
      <c r="E158" s="2">
        <f>E157+2245.5</f>
        <v>922121.96</v>
      </c>
      <c r="F158" s="6">
        <f t="shared" si="42"/>
        <v>924472.76</v>
      </c>
      <c r="G158" s="2">
        <f t="shared" si="34"/>
        <v>577980.47292203596</v>
      </c>
      <c r="H158" s="3">
        <f t="shared" si="47"/>
        <v>0.62520011181512358</v>
      </c>
      <c r="I158" s="2">
        <f t="shared" si="35"/>
        <v>32183.970444491879</v>
      </c>
      <c r="J158" s="3">
        <f t="shared" si="43"/>
        <v>3.4813324780377387E-2</v>
      </c>
      <c r="K158" s="2">
        <f t="shared" si="36"/>
        <v>46624.83016079849</v>
      </c>
      <c r="L158" s="3">
        <f t="shared" si="37"/>
        <v>5.0433968612334762E-2</v>
      </c>
      <c r="M158" s="2">
        <f t="shared" si="38"/>
        <v>263295.94042017683</v>
      </c>
      <c r="N158" s="3">
        <f t="shared" si="39"/>
        <v>0.28480659659477348</v>
      </c>
      <c r="O158" s="2">
        <f t="shared" si="40"/>
        <v>4387.5460524968839</v>
      </c>
      <c r="P158" s="3">
        <f t="shared" si="41"/>
        <v>4.7459981973907847E-3</v>
      </c>
      <c r="Q158" s="11">
        <f t="shared" si="44"/>
        <v>924472.76</v>
      </c>
      <c r="R158" s="12">
        <f t="shared" si="45"/>
        <v>0.99999999999999989</v>
      </c>
    </row>
    <row r="159" spans="1:18" x14ac:dyDescent="0.25">
      <c r="A159" s="5" t="s">
        <v>18</v>
      </c>
      <c r="B159" s="4">
        <v>42401</v>
      </c>
      <c r="C159" s="2">
        <v>0.61</v>
      </c>
      <c r="D159" s="2">
        <f t="shared" si="46"/>
        <v>2351.4100000000722</v>
      </c>
      <c r="E159" s="2">
        <f>E158</f>
        <v>922121.96</v>
      </c>
      <c r="F159" s="6">
        <f t="shared" si="42"/>
        <v>924473.37</v>
      </c>
      <c r="G159" s="2">
        <f t="shared" si="34"/>
        <v>577980.85429410415</v>
      </c>
      <c r="H159" s="3">
        <f t="shared" si="47"/>
        <v>0.62520011181512358</v>
      </c>
      <c r="I159" s="2">
        <f t="shared" si="35"/>
        <v>32183.991680619994</v>
      </c>
      <c r="J159" s="3">
        <f t="shared" si="43"/>
        <v>3.4813324780377387E-2</v>
      </c>
      <c r="K159" s="2">
        <f t="shared" si="36"/>
        <v>46624.860925519344</v>
      </c>
      <c r="L159" s="3">
        <f t="shared" si="37"/>
        <v>5.0433968612334769E-2</v>
      </c>
      <c r="M159" s="2">
        <f t="shared" si="38"/>
        <v>263296.11415220075</v>
      </c>
      <c r="N159" s="3">
        <f t="shared" si="39"/>
        <v>0.28480659659477348</v>
      </c>
      <c r="O159" s="2">
        <f t="shared" si="40"/>
        <v>4387.5489475557843</v>
      </c>
      <c r="P159" s="3">
        <f t="shared" si="41"/>
        <v>4.7459981973907847E-3</v>
      </c>
      <c r="Q159" s="11">
        <f t="shared" si="44"/>
        <v>924473.37000000011</v>
      </c>
      <c r="R159" s="12">
        <f t="shared" si="45"/>
        <v>0.99999999999999989</v>
      </c>
    </row>
    <row r="160" spans="1:18" x14ac:dyDescent="0.25">
      <c r="A160" s="5" t="s">
        <v>24</v>
      </c>
      <c r="B160" s="4">
        <v>42403</v>
      </c>
      <c r="C160" s="2">
        <v>2245.5</v>
      </c>
      <c r="D160" s="2">
        <f t="shared" si="46"/>
        <v>4596.9100000000726</v>
      </c>
      <c r="E160" s="2">
        <f>E159</f>
        <v>922121.96</v>
      </c>
      <c r="F160" s="6">
        <f t="shared" si="42"/>
        <v>926718.87</v>
      </c>
      <c r="G160" s="2">
        <f t="shared" si="34"/>
        <v>579384.74114518496</v>
      </c>
      <c r="H160" s="3">
        <f t="shared" si="47"/>
        <v>0.62520011181512358</v>
      </c>
      <c r="I160" s="2">
        <f t="shared" si="35"/>
        <v>32262.165001414331</v>
      </c>
      <c r="J160" s="3">
        <f t="shared" si="43"/>
        <v>3.4813324780377387E-2</v>
      </c>
      <c r="K160" s="2">
        <f t="shared" si="36"/>
        <v>46738.110402038343</v>
      </c>
      <c r="L160" s="3">
        <f t="shared" si="37"/>
        <v>5.0433968612334769E-2</v>
      </c>
      <c r="M160" s="2">
        <f t="shared" si="38"/>
        <v>263935.64736485435</v>
      </c>
      <c r="N160" s="3">
        <f t="shared" si="39"/>
        <v>0.28480659659477348</v>
      </c>
      <c r="O160" s="2">
        <f t="shared" si="40"/>
        <v>4398.2060865080248</v>
      </c>
      <c r="P160" s="3">
        <f t="shared" si="41"/>
        <v>4.7459981973907847E-3</v>
      </c>
      <c r="Q160" s="11">
        <f t="shared" si="44"/>
        <v>926718.87</v>
      </c>
      <c r="R160" s="12">
        <f t="shared" si="45"/>
        <v>0.99999999999999989</v>
      </c>
    </row>
    <row r="161" spans="1:18" x14ac:dyDescent="0.25">
      <c r="A161" s="5" t="s">
        <v>21</v>
      </c>
      <c r="B161" s="4">
        <v>42410</v>
      </c>
      <c r="C161" s="2">
        <v>-2245.5</v>
      </c>
      <c r="D161" s="2">
        <f t="shared" si="46"/>
        <v>2351.4100000000726</v>
      </c>
      <c r="E161" s="2">
        <f>E160+2245.5</f>
        <v>924367.46</v>
      </c>
      <c r="F161" s="6">
        <f t="shared" si="42"/>
        <v>926718.87</v>
      </c>
      <c r="G161" s="2">
        <f t="shared" si="34"/>
        <v>579384.74114518496</v>
      </c>
      <c r="H161" s="3">
        <f t="shared" si="47"/>
        <v>0.62520011181512358</v>
      </c>
      <c r="I161" s="2">
        <f t="shared" si="35"/>
        <v>32262.165001414331</v>
      </c>
      <c r="J161" s="3">
        <f t="shared" si="43"/>
        <v>3.4813324780377387E-2</v>
      </c>
      <c r="K161" s="2">
        <f t="shared" si="36"/>
        <v>46738.110402038343</v>
      </c>
      <c r="L161" s="3">
        <f t="shared" si="37"/>
        <v>5.0433968612334769E-2</v>
      </c>
      <c r="M161" s="2">
        <f t="shared" si="38"/>
        <v>263935.64736485435</v>
      </c>
      <c r="N161" s="3">
        <f t="shared" si="39"/>
        <v>0.28480659659477348</v>
      </c>
      <c r="O161" s="2">
        <f t="shared" si="40"/>
        <v>4398.2060865080248</v>
      </c>
      <c r="P161" s="3">
        <f t="shared" si="41"/>
        <v>4.7459981973907847E-3</v>
      </c>
      <c r="Q161" s="11">
        <f t="shared" si="44"/>
        <v>926718.87</v>
      </c>
      <c r="R161" s="12">
        <f t="shared" si="45"/>
        <v>0.99999999999999989</v>
      </c>
    </row>
    <row r="162" spans="1:18" s="13" customFormat="1" ht="105" x14ac:dyDescent="0.25">
      <c r="A162" s="5" t="s">
        <v>40</v>
      </c>
      <c r="B162" s="14">
        <v>42411</v>
      </c>
      <c r="C162" s="6">
        <v>100000</v>
      </c>
      <c r="D162" s="6">
        <f t="shared" si="46"/>
        <v>102351.41000000008</v>
      </c>
      <c r="E162" s="6">
        <f>E161</f>
        <v>924367.46</v>
      </c>
      <c r="F162" s="6">
        <f t="shared" si="42"/>
        <v>1026718.87</v>
      </c>
      <c r="G162" s="6">
        <f>G161</f>
        <v>579384.74114518496</v>
      </c>
      <c r="H162" s="15">
        <f t="shared" si="47"/>
        <v>0.56430709327976503</v>
      </c>
      <c r="I162" s="6">
        <f>I161+(100000*0.25)</f>
        <v>57262.165001414331</v>
      </c>
      <c r="J162" s="15">
        <f t="shared" si="43"/>
        <v>5.5772000178991872E-2</v>
      </c>
      <c r="K162" s="6">
        <f>K161</f>
        <v>46738.110402038343</v>
      </c>
      <c r="L162" s="15">
        <f t="shared" si="37"/>
        <v>4.5521818842229271E-2</v>
      </c>
      <c r="M162" s="6">
        <f>M161+(100000*0.75)-35000</f>
        <v>303935.64736485435</v>
      </c>
      <c r="N162" s="15">
        <f t="shared" si="39"/>
        <v>0.29602616280428773</v>
      </c>
      <c r="O162" s="6">
        <f>O161+35000</f>
        <v>39398.206086508028</v>
      </c>
      <c r="P162" s="15">
        <f t="shared" si="41"/>
        <v>3.8372924894726081E-2</v>
      </c>
      <c r="Q162" s="11">
        <f t="shared" si="44"/>
        <v>1026718.87</v>
      </c>
      <c r="R162" s="12">
        <f t="shared" si="45"/>
        <v>1</v>
      </c>
    </row>
    <row r="163" spans="1:18" x14ac:dyDescent="0.25">
      <c r="A163" s="5" t="s">
        <v>28</v>
      </c>
      <c r="B163" s="4">
        <v>42412</v>
      </c>
      <c r="C163" s="2">
        <v>-100000</v>
      </c>
      <c r="D163" s="2">
        <f t="shared" si="46"/>
        <v>2351.4100000000763</v>
      </c>
      <c r="E163" s="2">
        <f>E162+100000</f>
        <v>1024367.46</v>
      </c>
      <c r="F163" s="6">
        <f t="shared" si="42"/>
        <v>1026718.87</v>
      </c>
      <c r="G163" s="2">
        <f t="shared" si="34"/>
        <v>579384.74114518496</v>
      </c>
      <c r="H163" s="3">
        <f t="shared" si="47"/>
        <v>0.56430709327976503</v>
      </c>
      <c r="I163" s="2">
        <f t="shared" si="35"/>
        <v>57262.165001414331</v>
      </c>
      <c r="J163" s="3">
        <f t="shared" si="43"/>
        <v>5.5772000178991872E-2</v>
      </c>
      <c r="K163" s="2">
        <f t="shared" si="36"/>
        <v>46738.110402038343</v>
      </c>
      <c r="L163" s="3">
        <f t="shared" si="37"/>
        <v>4.5521818842229271E-2</v>
      </c>
      <c r="M163" s="2">
        <f t="shared" si="38"/>
        <v>303935.64736485435</v>
      </c>
      <c r="N163" s="3">
        <f t="shared" si="39"/>
        <v>0.29602616280428773</v>
      </c>
      <c r="O163" s="2">
        <f t="shared" si="40"/>
        <v>39398.206086508028</v>
      </c>
      <c r="P163" s="3">
        <f t="shared" si="41"/>
        <v>3.8372924894726081E-2</v>
      </c>
      <c r="Q163" s="11">
        <f t="shared" si="44"/>
        <v>1026718.87</v>
      </c>
      <c r="R163" s="12">
        <f t="shared" si="45"/>
        <v>1</v>
      </c>
    </row>
    <row r="164" spans="1:18" x14ac:dyDescent="0.25">
      <c r="A164" s="5" t="s">
        <v>18</v>
      </c>
      <c r="B164" s="4">
        <v>42430</v>
      </c>
      <c r="C164" s="2">
        <v>1.26</v>
      </c>
      <c r="D164" s="2">
        <f t="shared" si="46"/>
        <v>2352.6700000000765</v>
      </c>
      <c r="E164" s="2">
        <f>E163</f>
        <v>1024367.46</v>
      </c>
      <c r="F164" s="6">
        <f t="shared" si="42"/>
        <v>1026720.13</v>
      </c>
      <c r="G164" s="2">
        <f t="shared" si="34"/>
        <v>579385.45217212243</v>
      </c>
      <c r="H164" s="3">
        <f t="shared" si="47"/>
        <v>0.56430709327976503</v>
      </c>
      <c r="I164" s="2">
        <f t="shared" si="35"/>
        <v>57262.23527413456</v>
      </c>
      <c r="J164" s="3">
        <f t="shared" si="43"/>
        <v>5.5772000178991872E-2</v>
      </c>
      <c r="K164" s="2">
        <f t="shared" si="36"/>
        <v>46738.167759530086</v>
      </c>
      <c r="L164" s="3">
        <f t="shared" si="37"/>
        <v>4.5521818842229271E-2</v>
      </c>
      <c r="M164" s="2">
        <f t="shared" si="38"/>
        <v>303936.02035781945</v>
      </c>
      <c r="N164" s="3">
        <f t="shared" si="39"/>
        <v>0.29602616280428773</v>
      </c>
      <c r="O164" s="2">
        <f t="shared" si="40"/>
        <v>39398.254436393399</v>
      </c>
      <c r="P164" s="3">
        <f t="shared" si="41"/>
        <v>3.8372924894726081E-2</v>
      </c>
      <c r="Q164" s="11">
        <f t="shared" si="44"/>
        <v>1026720.13</v>
      </c>
      <c r="R164" s="12">
        <f t="shared" si="45"/>
        <v>1</v>
      </c>
    </row>
    <row r="165" spans="1:18" x14ac:dyDescent="0.25">
      <c r="A165" s="5" t="s">
        <v>24</v>
      </c>
      <c r="B165" s="4">
        <v>42432</v>
      </c>
      <c r="C165" s="2">
        <v>2245.5</v>
      </c>
      <c r="D165" s="2">
        <f t="shared" si="46"/>
        <v>4598.1700000000765</v>
      </c>
      <c r="E165" s="2">
        <f>E164</f>
        <v>1024367.46</v>
      </c>
      <c r="F165" s="6">
        <f t="shared" si="42"/>
        <v>1028965.63</v>
      </c>
      <c r="G165" s="2">
        <f t="shared" si="34"/>
        <v>580652.6037500822</v>
      </c>
      <c r="H165" s="3">
        <f t="shared" si="47"/>
        <v>0.56430709327976503</v>
      </c>
      <c r="I165" s="2">
        <f t="shared" si="35"/>
        <v>57387.471300536483</v>
      </c>
      <c r="J165" s="3">
        <f t="shared" si="43"/>
        <v>5.5772000178991872E-2</v>
      </c>
      <c r="K165" s="2">
        <f t="shared" si="36"/>
        <v>46840.38700374031</v>
      </c>
      <c r="L165" s="3">
        <f t="shared" si="37"/>
        <v>4.5521818842229271E-2</v>
      </c>
      <c r="M165" s="2">
        <f t="shared" si="38"/>
        <v>304600.74710639648</v>
      </c>
      <c r="N165" s="3">
        <f t="shared" si="39"/>
        <v>0.29602616280428773</v>
      </c>
      <c r="O165" s="2">
        <f t="shared" si="40"/>
        <v>39484.420839244507</v>
      </c>
      <c r="P165" s="3">
        <f t="shared" si="41"/>
        <v>3.8372924894726081E-2</v>
      </c>
      <c r="Q165" s="11">
        <f t="shared" si="44"/>
        <v>1028965.63</v>
      </c>
      <c r="R165" s="12">
        <f t="shared" si="45"/>
        <v>1</v>
      </c>
    </row>
    <row r="166" spans="1:18" x14ac:dyDescent="0.25">
      <c r="A166" s="5" t="s">
        <v>28</v>
      </c>
      <c r="B166" s="4">
        <v>42439</v>
      </c>
      <c r="C166" s="2">
        <v>-2245.5</v>
      </c>
      <c r="D166" s="2">
        <f t="shared" si="46"/>
        <v>2352.6700000000765</v>
      </c>
      <c r="E166" s="2">
        <f>E165+2245.5</f>
        <v>1026612.96</v>
      </c>
      <c r="F166" s="6">
        <f t="shared" si="42"/>
        <v>1028965.63</v>
      </c>
      <c r="G166" s="2">
        <f t="shared" si="34"/>
        <v>580652.6037500822</v>
      </c>
      <c r="H166" s="3">
        <f t="shared" si="47"/>
        <v>0.56430709327976503</v>
      </c>
      <c r="I166" s="2">
        <f t="shared" si="35"/>
        <v>57387.471300536483</v>
      </c>
      <c r="J166" s="3">
        <f t="shared" si="43"/>
        <v>5.5772000178991872E-2</v>
      </c>
      <c r="K166" s="2">
        <f t="shared" si="36"/>
        <v>46840.38700374031</v>
      </c>
      <c r="L166" s="3">
        <f t="shared" si="37"/>
        <v>4.5521818842229271E-2</v>
      </c>
      <c r="M166" s="2">
        <f t="shared" si="38"/>
        <v>304600.74710639648</v>
      </c>
      <c r="N166" s="3">
        <f t="shared" si="39"/>
        <v>0.29602616280428773</v>
      </c>
      <c r="O166" s="2">
        <f t="shared" si="40"/>
        <v>39484.420839244507</v>
      </c>
      <c r="P166" s="3">
        <f t="shared" si="41"/>
        <v>3.8372924894726081E-2</v>
      </c>
      <c r="Q166" s="11">
        <f t="shared" si="44"/>
        <v>1028965.63</v>
      </c>
      <c r="R166" s="12">
        <f t="shared" si="45"/>
        <v>1</v>
      </c>
    </row>
    <row r="167" spans="1:18" x14ac:dyDescent="0.25">
      <c r="A167" s="5" t="s">
        <v>18</v>
      </c>
      <c r="B167" s="4">
        <v>42461</v>
      </c>
      <c r="C167" s="2">
        <v>0.6</v>
      </c>
      <c r="D167" s="2">
        <f t="shared" si="46"/>
        <v>2353.2700000000764</v>
      </c>
      <c r="E167" s="2">
        <f>E166</f>
        <v>1026612.96</v>
      </c>
      <c r="F167" s="6">
        <f t="shared" si="42"/>
        <v>1028966.23</v>
      </c>
      <c r="G167" s="2">
        <f t="shared" si="34"/>
        <v>580652.94233433809</v>
      </c>
      <c r="H167" s="3">
        <f t="shared" si="47"/>
        <v>0.56430709327976503</v>
      </c>
      <c r="I167" s="2">
        <f t="shared" si="35"/>
        <v>57387.504763736593</v>
      </c>
      <c r="J167" s="3">
        <f t="shared" si="43"/>
        <v>5.5772000178991872E-2</v>
      </c>
      <c r="K167" s="2">
        <f t="shared" si="36"/>
        <v>46840.414316831615</v>
      </c>
      <c r="L167" s="3">
        <f t="shared" si="37"/>
        <v>4.5521818842229271E-2</v>
      </c>
      <c r="M167" s="2">
        <f t="shared" si="38"/>
        <v>304600.92472209415</v>
      </c>
      <c r="N167" s="3">
        <f t="shared" si="39"/>
        <v>0.29602616280428773</v>
      </c>
      <c r="O167" s="2">
        <f t="shared" si="40"/>
        <v>39484.44386299944</v>
      </c>
      <c r="P167" s="3">
        <f t="shared" si="41"/>
        <v>3.8372924894726081E-2</v>
      </c>
      <c r="Q167" s="11">
        <f t="shared" si="44"/>
        <v>1028966.2299999999</v>
      </c>
      <c r="R167" s="12">
        <f t="shared" si="45"/>
        <v>1</v>
      </c>
    </row>
    <row r="168" spans="1:18" x14ac:dyDescent="0.25">
      <c r="A168" s="5" t="s">
        <v>24</v>
      </c>
      <c r="B168" s="4">
        <v>42464</v>
      </c>
      <c r="C168" s="2">
        <v>2245.5</v>
      </c>
      <c r="D168" s="2">
        <f t="shared" si="46"/>
        <v>4598.7700000000768</v>
      </c>
      <c r="E168" s="2">
        <f>752205+225000</f>
        <v>977205</v>
      </c>
      <c r="F168" s="6">
        <f t="shared" si="42"/>
        <v>981803.77</v>
      </c>
      <c r="G168" s="2">
        <f t="shared" si="34"/>
        <v>554038.83161981497</v>
      </c>
      <c r="H168" s="3">
        <f t="shared" si="47"/>
        <v>0.56430709327976503</v>
      </c>
      <c r="I168" s="2">
        <f t="shared" si="35"/>
        <v>54757.160036174893</v>
      </c>
      <c r="J168" s="3">
        <f t="shared" si="43"/>
        <v>5.5772000178991872E-2</v>
      </c>
      <c r="K168" s="2">
        <f t="shared" si="36"/>
        <v>44693.493356557738</v>
      </c>
      <c r="L168" s="3">
        <f t="shared" si="37"/>
        <v>4.5521818842229271E-2</v>
      </c>
      <c r="M168" s="2">
        <f t="shared" si="38"/>
        <v>290639.60265988344</v>
      </c>
      <c r="N168" s="3">
        <f t="shared" si="39"/>
        <v>0.29602616280428773</v>
      </c>
      <c r="O168" s="2">
        <f t="shared" si="40"/>
        <v>37674.682327568917</v>
      </c>
      <c r="P168" s="3">
        <f t="shared" si="41"/>
        <v>3.8372924894726081E-2</v>
      </c>
      <c r="Q168" s="11">
        <f t="shared" si="44"/>
        <v>981803.7699999999</v>
      </c>
      <c r="R168" s="12">
        <f t="shared" si="45"/>
        <v>1</v>
      </c>
    </row>
    <row r="169" spans="1:18" x14ac:dyDescent="0.25">
      <c r="A169" s="5" t="s">
        <v>28</v>
      </c>
      <c r="B169" s="4">
        <v>42471</v>
      </c>
      <c r="C169" s="2">
        <v>-2245.5</v>
      </c>
      <c r="D169" s="2">
        <f t="shared" si="46"/>
        <v>2353.2700000000768</v>
      </c>
      <c r="E169" s="2">
        <f>E168+2245.5</f>
        <v>979450.5</v>
      </c>
      <c r="F169" s="6">
        <f t="shared" si="42"/>
        <v>981803.77</v>
      </c>
      <c r="G169" s="2">
        <f t="shared" si="34"/>
        <v>554038.83161981497</v>
      </c>
      <c r="H169" s="3">
        <f t="shared" si="47"/>
        <v>0.56430709327976503</v>
      </c>
      <c r="I169" s="2">
        <f t="shared" si="35"/>
        <v>54757.160036174893</v>
      </c>
      <c r="J169" s="3">
        <f t="shared" si="43"/>
        <v>5.5772000178991872E-2</v>
      </c>
      <c r="K169" s="2">
        <f t="shared" si="36"/>
        <v>44693.493356557738</v>
      </c>
      <c r="L169" s="3">
        <f t="shared" si="37"/>
        <v>4.5521818842229271E-2</v>
      </c>
      <c r="M169" s="2">
        <f t="shared" si="38"/>
        <v>290639.60265988344</v>
      </c>
      <c r="N169" s="3">
        <f t="shared" si="39"/>
        <v>0.29602616280428773</v>
      </c>
      <c r="O169" s="2">
        <f t="shared" si="40"/>
        <v>37674.682327568917</v>
      </c>
      <c r="P169" s="3">
        <f t="shared" si="41"/>
        <v>3.8372924894726081E-2</v>
      </c>
      <c r="Q169" s="11">
        <f t="shared" si="44"/>
        <v>981803.7699999999</v>
      </c>
      <c r="R169" s="12">
        <f t="shared" si="45"/>
        <v>1</v>
      </c>
    </row>
    <row r="170" spans="1:18" x14ac:dyDescent="0.25">
      <c r="A170" s="5" t="s">
        <v>18</v>
      </c>
      <c r="B170" s="4">
        <v>42491</v>
      </c>
      <c r="C170" s="2">
        <v>0.59</v>
      </c>
      <c r="D170" s="2">
        <f t="shared" si="46"/>
        <v>2353.860000000077</v>
      </c>
      <c r="E170" s="2">
        <f>E169</f>
        <v>979450.5</v>
      </c>
      <c r="F170" s="6">
        <f t="shared" si="42"/>
        <v>981804.3600000001</v>
      </c>
      <c r="G170" s="2">
        <f t="shared" si="34"/>
        <v>554039.16456100007</v>
      </c>
      <c r="H170" s="3">
        <f t="shared" si="47"/>
        <v>0.56430709327976503</v>
      </c>
      <c r="I170" s="2">
        <f t="shared" si="35"/>
        <v>54757.192941655005</v>
      </c>
      <c r="J170" s="3">
        <f t="shared" si="43"/>
        <v>5.5772000178991872E-2</v>
      </c>
      <c r="K170" s="2">
        <f t="shared" si="36"/>
        <v>44693.520214430857</v>
      </c>
      <c r="L170" s="3">
        <f t="shared" si="37"/>
        <v>4.5521818842229271E-2</v>
      </c>
      <c r="M170" s="2">
        <f t="shared" si="38"/>
        <v>290639.77731531957</v>
      </c>
      <c r="N170" s="3">
        <f t="shared" si="39"/>
        <v>0.29602616280428773</v>
      </c>
      <c r="O170" s="2">
        <f t="shared" si="40"/>
        <v>37674.704967594611</v>
      </c>
      <c r="P170" s="3">
        <f t="shared" si="41"/>
        <v>3.8372924894726081E-2</v>
      </c>
      <c r="Q170" s="11">
        <f t="shared" si="44"/>
        <v>981804.36000000022</v>
      </c>
      <c r="R170" s="12">
        <f t="shared" si="45"/>
        <v>1</v>
      </c>
    </row>
    <row r="171" spans="1:18" x14ac:dyDescent="0.25">
      <c r="A171" s="5" t="s">
        <v>24</v>
      </c>
      <c r="B171" s="4">
        <v>42493</v>
      </c>
      <c r="C171" s="2">
        <v>2245.5</v>
      </c>
      <c r="D171" s="2">
        <f t="shared" si="46"/>
        <v>4599.360000000077</v>
      </c>
      <c r="E171" s="2">
        <f>E170</f>
        <v>979450.5</v>
      </c>
      <c r="F171" s="6">
        <f t="shared" si="42"/>
        <v>984049.8600000001</v>
      </c>
      <c r="G171" s="2">
        <f t="shared" si="34"/>
        <v>555306.31613895972</v>
      </c>
      <c r="H171" s="3">
        <f t="shared" si="47"/>
        <v>0.56430709327976503</v>
      </c>
      <c r="I171" s="2">
        <f t="shared" si="35"/>
        <v>54882.428968056935</v>
      </c>
      <c r="J171" s="3">
        <f t="shared" si="43"/>
        <v>5.5772000178991872E-2</v>
      </c>
      <c r="K171" s="2">
        <f t="shared" si="36"/>
        <v>44795.739458641081</v>
      </c>
      <c r="L171" s="3">
        <f t="shared" si="37"/>
        <v>4.5521818842229271E-2</v>
      </c>
      <c r="M171" s="2">
        <f t="shared" si="38"/>
        <v>291304.5040638966</v>
      </c>
      <c r="N171" s="3">
        <f t="shared" si="39"/>
        <v>0.29602616280428773</v>
      </c>
      <c r="O171" s="2">
        <f t="shared" si="40"/>
        <v>37760.871370445719</v>
      </c>
      <c r="P171" s="3">
        <f t="shared" si="41"/>
        <v>3.8372924894726081E-2</v>
      </c>
      <c r="Q171" s="11">
        <f t="shared" si="44"/>
        <v>984049.86</v>
      </c>
      <c r="R171" s="12">
        <f t="shared" si="45"/>
        <v>1</v>
      </c>
    </row>
    <row r="172" spans="1:18" x14ac:dyDescent="0.25">
      <c r="A172" s="5" t="s">
        <v>28</v>
      </c>
      <c r="B172" s="4">
        <v>42500</v>
      </c>
      <c r="C172" s="2">
        <v>-2245.5</v>
      </c>
      <c r="D172" s="2">
        <f t="shared" si="46"/>
        <v>2353.860000000077</v>
      </c>
      <c r="E172" s="2">
        <f>E171+2245.5</f>
        <v>981696</v>
      </c>
      <c r="F172" s="6">
        <f t="shared" si="42"/>
        <v>984049.8600000001</v>
      </c>
      <c r="G172" s="2">
        <f t="shared" si="34"/>
        <v>555306.31613895972</v>
      </c>
      <c r="H172" s="3">
        <f t="shared" si="47"/>
        <v>0.56430709327976503</v>
      </c>
      <c r="I172" s="2">
        <f t="shared" si="35"/>
        <v>54882.428968056935</v>
      </c>
      <c r="J172" s="3">
        <f t="shared" si="43"/>
        <v>5.5772000178991872E-2</v>
      </c>
      <c r="K172" s="2">
        <f t="shared" si="36"/>
        <v>44795.739458641081</v>
      </c>
      <c r="L172" s="3">
        <f t="shared" si="37"/>
        <v>4.5521818842229271E-2</v>
      </c>
      <c r="M172" s="2">
        <f t="shared" si="38"/>
        <v>291304.5040638966</v>
      </c>
      <c r="N172" s="3">
        <f t="shared" si="39"/>
        <v>0.29602616280428773</v>
      </c>
      <c r="O172" s="2">
        <f t="shared" si="40"/>
        <v>37760.871370445719</v>
      </c>
      <c r="P172" s="3">
        <f t="shared" si="41"/>
        <v>3.8372924894726081E-2</v>
      </c>
      <c r="Q172" s="11">
        <f t="shared" si="44"/>
        <v>984049.86</v>
      </c>
      <c r="R172" s="12">
        <f t="shared" si="45"/>
        <v>1</v>
      </c>
    </row>
    <row r="173" spans="1:18" x14ac:dyDescent="0.25">
      <c r="A173" s="5" t="s">
        <v>18</v>
      </c>
      <c r="B173" s="4">
        <v>42522</v>
      </c>
      <c r="C173" s="2">
        <v>0.6</v>
      </c>
      <c r="D173" s="2">
        <f t="shared" si="46"/>
        <v>2354.4600000000769</v>
      </c>
      <c r="E173" s="2">
        <f>E172</f>
        <v>981696</v>
      </c>
      <c r="F173" s="6">
        <f t="shared" si="42"/>
        <v>984050.46000000008</v>
      </c>
      <c r="G173" s="2">
        <f t="shared" si="34"/>
        <v>555306.65472321573</v>
      </c>
      <c r="H173" s="3">
        <f t="shared" si="47"/>
        <v>0.56430709327976503</v>
      </c>
      <c r="I173" s="2">
        <f t="shared" si="35"/>
        <v>54882.462431257038</v>
      </c>
      <c r="J173" s="3">
        <f t="shared" si="43"/>
        <v>5.5772000178991872E-2</v>
      </c>
      <c r="K173" s="2">
        <f t="shared" si="36"/>
        <v>44795.766771732386</v>
      </c>
      <c r="L173" s="3">
        <f t="shared" si="37"/>
        <v>4.5521818842229271E-2</v>
      </c>
      <c r="M173" s="2">
        <f t="shared" si="38"/>
        <v>291304.68167959427</v>
      </c>
      <c r="N173" s="3">
        <f t="shared" si="39"/>
        <v>0.29602616280428773</v>
      </c>
      <c r="O173" s="2">
        <f t="shared" si="40"/>
        <v>37760.894394200652</v>
      </c>
      <c r="P173" s="3">
        <f t="shared" si="41"/>
        <v>3.8372924894726081E-2</v>
      </c>
      <c r="Q173" s="11">
        <f t="shared" si="44"/>
        <v>984050.46000000008</v>
      </c>
      <c r="R173" s="12">
        <f t="shared" si="45"/>
        <v>1</v>
      </c>
    </row>
    <row r="174" spans="1:18" x14ac:dyDescent="0.25">
      <c r="A174" s="5" t="s">
        <v>24</v>
      </c>
      <c r="B174" s="4">
        <v>42524</v>
      </c>
      <c r="C174" s="2">
        <v>2245.5</v>
      </c>
      <c r="D174" s="2">
        <f t="shared" si="46"/>
        <v>4599.9600000000773</v>
      </c>
      <c r="E174" s="2">
        <f>E173</f>
        <v>981696</v>
      </c>
      <c r="F174" s="6">
        <f t="shared" si="42"/>
        <v>986295.96000000008</v>
      </c>
      <c r="G174" s="2">
        <f t="shared" si="34"/>
        <v>556573.80630117538</v>
      </c>
      <c r="H174" s="3">
        <f t="shared" si="47"/>
        <v>0.56430709327976492</v>
      </c>
      <c r="I174" s="2">
        <f t="shared" si="35"/>
        <v>55007.698457658968</v>
      </c>
      <c r="J174" s="3">
        <f t="shared" si="43"/>
        <v>5.5772000178991872E-2</v>
      </c>
      <c r="K174" s="2">
        <f t="shared" si="36"/>
        <v>44897.98601594261</v>
      </c>
      <c r="L174" s="3">
        <f t="shared" si="37"/>
        <v>4.5521818842229271E-2</v>
      </c>
      <c r="M174" s="2">
        <f t="shared" si="38"/>
        <v>291969.4084281713</v>
      </c>
      <c r="N174" s="3">
        <f t="shared" si="39"/>
        <v>0.29602616280428773</v>
      </c>
      <c r="O174" s="2">
        <f t="shared" si="40"/>
        <v>37847.060797051759</v>
      </c>
      <c r="P174" s="3">
        <f t="shared" si="41"/>
        <v>3.8372924894726081E-2</v>
      </c>
      <c r="Q174" s="11">
        <f t="shared" si="44"/>
        <v>986295.96000000008</v>
      </c>
      <c r="R174" s="12">
        <f t="shared" si="45"/>
        <v>0.99999999999999989</v>
      </c>
    </row>
    <row r="175" spans="1:18" x14ac:dyDescent="0.25">
      <c r="A175" s="5" t="s">
        <v>28</v>
      </c>
      <c r="B175" s="4">
        <v>42531</v>
      </c>
      <c r="C175" s="2">
        <v>-2245.5</v>
      </c>
      <c r="D175" s="2">
        <f t="shared" si="46"/>
        <v>2354.4600000000773</v>
      </c>
      <c r="E175" s="2">
        <f>E174+2245.5</f>
        <v>983941.5</v>
      </c>
      <c r="F175" s="6">
        <f t="shared" si="42"/>
        <v>986295.96000000008</v>
      </c>
      <c r="G175" s="2">
        <f t="shared" si="34"/>
        <v>556573.80630117538</v>
      </c>
      <c r="H175" s="3">
        <f t="shared" si="47"/>
        <v>0.56430709327976492</v>
      </c>
      <c r="I175" s="2">
        <f t="shared" si="35"/>
        <v>55007.698457658968</v>
      </c>
      <c r="J175" s="3">
        <f t="shared" si="43"/>
        <v>5.5772000178991872E-2</v>
      </c>
      <c r="K175" s="2">
        <f t="shared" si="36"/>
        <v>44897.98601594261</v>
      </c>
      <c r="L175" s="3">
        <f t="shared" si="37"/>
        <v>4.5521818842229271E-2</v>
      </c>
      <c r="M175" s="2">
        <f t="shared" si="38"/>
        <v>291969.4084281713</v>
      </c>
      <c r="N175" s="3">
        <f t="shared" si="39"/>
        <v>0.29602616280428773</v>
      </c>
      <c r="O175" s="2">
        <f t="shared" si="40"/>
        <v>37847.060797051759</v>
      </c>
      <c r="P175" s="3">
        <f t="shared" si="41"/>
        <v>3.8372924894726081E-2</v>
      </c>
      <c r="Q175" s="11">
        <f t="shared" si="44"/>
        <v>986295.96000000008</v>
      </c>
      <c r="R175" s="12">
        <f t="shared" si="45"/>
        <v>0.99999999999999989</v>
      </c>
    </row>
    <row r="176" spans="1:18" x14ac:dyDescent="0.25">
      <c r="A176" s="5" t="s">
        <v>18</v>
      </c>
      <c r="B176" s="4">
        <v>42552</v>
      </c>
      <c r="C176" s="2">
        <v>0.59</v>
      </c>
      <c r="D176" s="2">
        <f t="shared" si="46"/>
        <v>2355.0500000000775</v>
      </c>
      <c r="E176" s="2">
        <f>E175</f>
        <v>983941.5</v>
      </c>
      <c r="F176" s="6">
        <f t="shared" si="42"/>
        <v>986296.55</v>
      </c>
      <c r="G176" s="2">
        <f t="shared" si="34"/>
        <v>556574.13924236037</v>
      </c>
      <c r="H176" s="3">
        <f t="shared" si="47"/>
        <v>0.56430709327976492</v>
      </c>
      <c r="I176" s="2">
        <f t="shared" si="35"/>
        <v>55007.731363139072</v>
      </c>
      <c r="J176" s="3">
        <f t="shared" si="43"/>
        <v>5.5772000178991872E-2</v>
      </c>
      <c r="K176" s="2">
        <f t="shared" si="36"/>
        <v>44898.012873815729</v>
      </c>
      <c r="L176" s="3">
        <f t="shared" si="37"/>
        <v>4.5521818842229271E-2</v>
      </c>
      <c r="M176" s="2">
        <f t="shared" si="38"/>
        <v>291969.58308360731</v>
      </c>
      <c r="N176" s="3">
        <f t="shared" si="39"/>
        <v>0.29602616280428773</v>
      </c>
      <c r="O176" s="2">
        <f t="shared" si="40"/>
        <v>37847.083437077446</v>
      </c>
      <c r="P176" s="3">
        <f t="shared" si="41"/>
        <v>3.8372924894726081E-2</v>
      </c>
      <c r="Q176" s="11">
        <f t="shared" si="44"/>
        <v>986296.55</v>
      </c>
      <c r="R176" s="12">
        <f t="shared" si="45"/>
        <v>0.99999999999999989</v>
      </c>
    </row>
    <row r="177" spans="1:18" x14ac:dyDescent="0.25">
      <c r="A177" s="5" t="s">
        <v>24</v>
      </c>
      <c r="B177" s="4">
        <v>42555</v>
      </c>
      <c r="C177" s="2">
        <v>2245.5</v>
      </c>
      <c r="D177" s="2">
        <f t="shared" si="46"/>
        <v>4600.5500000000775</v>
      </c>
      <c r="E177" s="2">
        <f>E176</f>
        <v>983941.5</v>
      </c>
      <c r="F177" s="6">
        <f t="shared" si="42"/>
        <v>988542.05</v>
      </c>
      <c r="G177" s="2">
        <f t="shared" si="34"/>
        <v>557841.29082032002</v>
      </c>
      <c r="H177" s="3">
        <f t="shared" si="47"/>
        <v>0.56430709327976492</v>
      </c>
      <c r="I177" s="2">
        <f t="shared" si="35"/>
        <v>55132.967389540994</v>
      </c>
      <c r="J177" s="3">
        <f t="shared" si="43"/>
        <v>5.5772000178991872E-2</v>
      </c>
      <c r="K177" s="2">
        <f t="shared" si="36"/>
        <v>45000.232118025953</v>
      </c>
      <c r="L177" s="3">
        <f t="shared" si="37"/>
        <v>4.5521818842229271E-2</v>
      </c>
      <c r="M177" s="2">
        <f t="shared" si="38"/>
        <v>292634.30983218434</v>
      </c>
      <c r="N177" s="3">
        <f t="shared" si="39"/>
        <v>0.29602616280428773</v>
      </c>
      <c r="O177" s="2">
        <f t="shared" si="40"/>
        <v>37933.249839928554</v>
      </c>
      <c r="P177" s="3">
        <f t="shared" si="41"/>
        <v>3.8372924894726081E-2</v>
      </c>
      <c r="Q177" s="11">
        <f t="shared" si="44"/>
        <v>988542.04999999993</v>
      </c>
      <c r="R177" s="12">
        <f t="shared" si="45"/>
        <v>0.99999999999999989</v>
      </c>
    </row>
    <row r="178" spans="1:18" x14ac:dyDescent="0.25">
      <c r="A178" s="5" t="s">
        <v>28</v>
      </c>
      <c r="B178" s="4">
        <v>42562</v>
      </c>
      <c r="C178" s="2">
        <v>-2245.5</v>
      </c>
      <c r="D178" s="2">
        <f t="shared" si="46"/>
        <v>2355.0500000000775</v>
      </c>
      <c r="E178" s="2">
        <f>E177+2245.5</f>
        <v>986187</v>
      </c>
      <c r="F178" s="6">
        <f t="shared" si="42"/>
        <v>988542.05</v>
      </c>
      <c r="G178" s="2">
        <f t="shared" si="34"/>
        <v>557841.29082032002</v>
      </c>
      <c r="H178" s="3">
        <f t="shared" si="47"/>
        <v>0.56430709327976492</v>
      </c>
      <c r="I178" s="2">
        <f t="shared" si="35"/>
        <v>55132.967389540994</v>
      </c>
      <c r="J178" s="3">
        <f t="shared" si="43"/>
        <v>5.5772000178991872E-2</v>
      </c>
      <c r="K178" s="2">
        <f t="shared" si="36"/>
        <v>45000.232118025953</v>
      </c>
      <c r="L178" s="3">
        <f t="shared" si="37"/>
        <v>4.5521818842229271E-2</v>
      </c>
      <c r="M178" s="2">
        <f t="shared" si="38"/>
        <v>292634.30983218434</v>
      </c>
      <c r="N178" s="3">
        <f t="shared" si="39"/>
        <v>0.29602616280428773</v>
      </c>
      <c r="O178" s="2">
        <f t="shared" si="40"/>
        <v>37933.249839928554</v>
      </c>
      <c r="P178" s="3">
        <f t="shared" si="41"/>
        <v>3.8372924894726081E-2</v>
      </c>
      <c r="Q178" s="11">
        <f t="shared" si="44"/>
        <v>988542.04999999993</v>
      </c>
      <c r="R178" s="12">
        <f t="shared" si="45"/>
        <v>0.99999999999999989</v>
      </c>
    </row>
    <row r="179" spans="1:18" x14ac:dyDescent="0.25">
      <c r="A179" s="5" t="s">
        <v>18</v>
      </c>
      <c r="B179" s="4">
        <v>42583</v>
      </c>
      <c r="C179" s="2">
        <v>0.61</v>
      </c>
      <c r="D179" s="2">
        <f t="shared" si="46"/>
        <v>2355.6600000000776</v>
      </c>
      <c r="E179" s="2">
        <f>E178</f>
        <v>986187</v>
      </c>
      <c r="F179" s="6">
        <f t="shared" si="42"/>
        <v>988542.66</v>
      </c>
      <c r="G179" s="2">
        <f t="shared" si="34"/>
        <v>557841.63504764694</v>
      </c>
      <c r="H179" s="3">
        <f t="shared" si="47"/>
        <v>0.56430709327976492</v>
      </c>
      <c r="I179" s="2">
        <f t="shared" si="35"/>
        <v>55133.001410461104</v>
      </c>
      <c r="J179" s="3">
        <f t="shared" si="43"/>
        <v>5.5772000178991872E-2</v>
      </c>
      <c r="K179" s="2">
        <f t="shared" si="36"/>
        <v>45000.259886335443</v>
      </c>
      <c r="L179" s="3">
        <f t="shared" si="37"/>
        <v>4.5521818842229271E-2</v>
      </c>
      <c r="M179" s="2">
        <f t="shared" si="38"/>
        <v>292634.49040814367</v>
      </c>
      <c r="N179" s="3">
        <f t="shared" si="39"/>
        <v>0.29602616280428773</v>
      </c>
      <c r="O179" s="2">
        <f t="shared" si="40"/>
        <v>37933.273247412741</v>
      </c>
      <c r="P179" s="3">
        <f t="shared" si="41"/>
        <v>3.8372924894726081E-2</v>
      </c>
      <c r="Q179" s="11">
        <f t="shared" si="44"/>
        <v>988542.66</v>
      </c>
      <c r="R179" s="12">
        <f t="shared" si="45"/>
        <v>0.99999999999999989</v>
      </c>
    </row>
    <row r="180" spans="1:18" x14ac:dyDescent="0.25">
      <c r="A180" s="5" t="s">
        <v>24</v>
      </c>
      <c r="B180" s="4">
        <v>42585</v>
      </c>
      <c r="C180" s="2">
        <v>2245.5</v>
      </c>
      <c r="D180" s="2">
        <f t="shared" si="46"/>
        <v>4601.1600000000781</v>
      </c>
      <c r="E180" s="2">
        <f>E179</f>
        <v>986187</v>
      </c>
      <c r="F180" s="6">
        <f t="shared" si="42"/>
        <v>990788.16</v>
      </c>
      <c r="G180" s="2">
        <f t="shared" si="34"/>
        <v>559108.78662560671</v>
      </c>
      <c r="H180" s="3">
        <f t="shared" si="47"/>
        <v>0.56430709327976492</v>
      </c>
      <c r="I180" s="2">
        <f t="shared" si="35"/>
        <v>55258.237436863026</v>
      </c>
      <c r="J180" s="3">
        <f t="shared" si="43"/>
        <v>5.5772000178991872E-2</v>
      </c>
      <c r="K180" s="2">
        <f t="shared" si="36"/>
        <v>45102.479130545675</v>
      </c>
      <c r="L180" s="3">
        <f t="shared" si="37"/>
        <v>4.5521818842229278E-2</v>
      </c>
      <c r="M180" s="2">
        <f t="shared" si="38"/>
        <v>293299.2171567207</v>
      </c>
      <c r="N180" s="3">
        <f t="shared" si="39"/>
        <v>0.29602616280428773</v>
      </c>
      <c r="O180" s="2">
        <f t="shared" si="40"/>
        <v>38019.439650263848</v>
      </c>
      <c r="P180" s="3">
        <f t="shared" si="41"/>
        <v>3.8372924894726081E-2</v>
      </c>
      <c r="Q180" s="11">
        <f t="shared" si="44"/>
        <v>990788.15999999992</v>
      </c>
      <c r="R180" s="12">
        <f t="shared" si="45"/>
        <v>0.99999999999999989</v>
      </c>
    </row>
    <row r="181" spans="1:18" x14ac:dyDescent="0.25">
      <c r="A181" s="5" t="s">
        <v>28</v>
      </c>
      <c r="B181" s="4">
        <v>42592</v>
      </c>
      <c r="C181" s="2">
        <v>-2245.5</v>
      </c>
      <c r="D181" s="2">
        <f t="shared" si="46"/>
        <v>2355.6600000000781</v>
      </c>
      <c r="E181" s="2">
        <f>E180+2245.5</f>
        <v>988432.5</v>
      </c>
      <c r="F181" s="6">
        <f t="shared" si="42"/>
        <v>990788.16</v>
      </c>
      <c r="G181" s="2">
        <f t="shared" si="34"/>
        <v>559108.78662560671</v>
      </c>
      <c r="H181" s="3">
        <f t="shared" si="47"/>
        <v>0.56430709327976492</v>
      </c>
      <c r="I181" s="2">
        <f t="shared" si="35"/>
        <v>55258.237436863026</v>
      </c>
      <c r="J181" s="3">
        <f t="shared" si="43"/>
        <v>5.5772000178991872E-2</v>
      </c>
      <c r="K181" s="2">
        <f t="shared" si="36"/>
        <v>45102.479130545675</v>
      </c>
      <c r="L181" s="3">
        <f t="shared" si="37"/>
        <v>4.5521818842229278E-2</v>
      </c>
      <c r="M181" s="2">
        <f t="shared" si="38"/>
        <v>293299.2171567207</v>
      </c>
      <c r="N181" s="3">
        <f t="shared" si="39"/>
        <v>0.29602616280428773</v>
      </c>
      <c r="O181" s="2">
        <f t="shared" si="40"/>
        <v>38019.439650263848</v>
      </c>
      <c r="P181" s="3">
        <f t="shared" si="41"/>
        <v>3.8372924894726081E-2</v>
      </c>
      <c r="Q181" s="11">
        <f t="shared" si="44"/>
        <v>990788.15999999992</v>
      </c>
      <c r="R181" s="12">
        <f t="shared" si="45"/>
        <v>0.99999999999999989</v>
      </c>
    </row>
    <row r="182" spans="1:18" x14ac:dyDescent="0.25">
      <c r="A182" s="5" t="s">
        <v>18</v>
      </c>
      <c r="B182" s="4">
        <v>42614</v>
      </c>
      <c r="C182" s="2">
        <v>0.36</v>
      </c>
      <c r="D182" s="2">
        <f t="shared" si="46"/>
        <v>2356.0200000000782</v>
      </c>
      <c r="E182" s="2">
        <f>E181</f>
        <v>988432.5</v>
      </c>
      <c r="F182" s="6">
        <f t="shared" si="42"/>
        <v>990788.52000000014</v>
      </c>
      <c r="G182" s="2">
        <f t="shared" si="34"/>
        <v>559108.98977616034</v>
      </c>
      <c r="H182" s="3">
        <f t="shared" si="47"/>
        <v>0.56430709327976492</v>
      </c>
      <c r="I182" s="2">
        <f t="shared" si="35"/>
        <v>55258.257514783101</v>
      </c>
      <c r="J182" s="3">
        <f t="shared" si="43"/>
        <v>5.5772000178991872E-2</v>
      </c>
      <c r="K182" s="2">
        <f t="shared" si="36"/>
        <v>45102.495518400465</v>
      </c>
      <c r="L182" s="3">
        <f t="shared" si="37"/>
        <v>4.5521818842229278E-2</v>
      </c>
      <c r="M182" s="2">
        <f t="shared" si="38"/>
        <v>293299.32372613932</v>
      </c>
      <c r="N182" s="3">
        <f t="shared" si="39"/>
        <v>0.29602616280428773</v>
      </c>
      <c r="O182" s="2">
        <f t="shared" si="40"/>
        <v>38019.453464516817</v>
      </c>
      <c r="P182" s="3">
        <f t="shared" si="41"/>
        <v>3.8372924894726081E-2</v>
      </c>
      <c r="Q182" s="11">
        <f t="shared" si="44"/>
        <v>990788.5199999999</v>
      </c>
      <c r="R182" s="12">
        <f t="shared" si="45"/>
        <v>0.99999999999999989</v>
      </c>
    </row>
    <row r="183" spans="1:18" x14ac:dyDescent="0.25">
      <c r="A183" s="5" t="s">
        <v>24</v>
      </c>
      <c r="B183" s="4">
        <v>42618</v>
      </c>
      <c r="C183" s="2">
        <v>2245.5</v>
      </c>
      <c r="D183" s="2">
        <f t="shared" si="46"/>
        <v>4601.5200000000787</v>
      </c>
      <c r="E183" s="2">
        <f>E182</f>
        <v>988432.5</v>
      </c>
      <c r="F183" s="6">
        <f t="shared" si="42"/>
        <v>993034.02000000014</v>
      </c>
      <c r="G183" s="2">
        <f t="shared" si="34"/>
        <v>560376.14135411999</v>
      </c>
      <c r="H183" s="3">
        <f t="shared" si="47"/>
        <v>0.56430709327976492</v>
      </c>
      <c r="I183" s="2">
        <f t="shared" si="35"/>
        <v>55383.493541185024</v>
      </c>
      <c r="J183" s="3">
        <f t="shared" si="43"/>
        <v>5.5772000178991872E-2</v>
      </c>
      <c r="K183" s="2">
        <f t="shared" si="36"/>
        <v>45204.714762610689</v>
      </c>
      <c r="L183" s="3">
        <f t="shared" si="37"/>
        <v>4.5521818842229278E-2</v>
      </c>
      <c r="M183" s="2">
        <f t="shared" si="38"/>
        <v>293964.05047471635</v>
      </c>
      <c r="N183" s="3">
        <f t="shared" si="39"/>
        <v>0.29602616280428773</v>
      </c>
      <c r="O183" s="2">
        <f t="shared" si="40"/>
        <v>38105.619867367925</v>
      </c>
      <c r="P183" s="3">
        <f t="shared" si="41"/>
        <v>3.8372924894726081E-2</v>
      </c>
      <c r="Q183" s="11">
        <f t="shared" si="44"/>
        <v>993034.02</v>
      </c>
      <c r="R183" s="12">
        <f t="shared" si="45"/>
        <v>0.99999999999999989</v>
      </c>
    </row>
    <row r="184" spans="1:18" x14ac:dyDescent="0.25">
      <c r="A184" s="5" t="s">
        <v>28</v>
      </c>
      <c r="B184" s="4">
        <v>42625</v>
      </c>
      <c r="C184" s="2">
        <v>-2245.5</v>
      </c>
      <c r="D184" s="2">
        <f t="shared" si="46"/>
        <v>2356.0200000000787</v>
      </c>
      <c r="E184" s="2">
        <f>E183+2245.5</f>
        <v>990678</v>
      </c>
      <c r="F184" s="6">
        <f t="shared" si="42"/>
        <v>993034.02000000014</v>
      </c>
      <c r="G184" s="2">
        <f t="shared" si="34"/>
        <v>560376.14135411999</v>
      </c>
      <c r="H184" s="3">
        <f t="shared" si="47"/>
        <v>0.56430709327976492</v>
      </c>
      <c r="I184" s="2">
        <f t="shared" si="35"/>
        <v>55383.493541185024</v>
      </c>
      <c r="J184" s="3">
        <f t="shared" si="43"/>
        <v>5.5772000178991872E-2</v>
      </c>
      <c r="K184" s="2">
        <f t="shared" si="36"/>
        <v>45204.714762610689</v>
      </c>
      <c r="L184" s="3">
        <f t="shared" si="37"/>
        <v>4.5521818842229278E-2</v>
      </c>
      <c r="M184" s="2">
        <f t="shared" si="38"/>
        <v>293964.05047471635</v>
      </c>
      <c r="N184" s="3">
        <f t="shared" si="39"/>
        <v>0.29602616280428773</v>
      </c>
      <c r="O184" s="2">
        <f t="shared" si="40"/>
        <v>38105.619867367925</v>
      </c>
      <c r="P184" s="3">
        <f t="shared" si="41"/>
        <v>3.8372924894726081E-2</v>
      </c>
      <c r="Q184" s="11">
        <f t="shared" si="44"/>
        <v>993034.02</v>
      </c>
      <c r="R184" s="12">
        <f t="shared" si="45"/>
        <v>0.99999999999999989</v>
      </c>
    </row>
    <row r="185" spans="1:18" x14ac:dyDescent="0.25">
      <c r="A185" s="5" t="s">
        <v>18</v>
      </c>
      <c r="B185" s="4">
        <v>42644</v>
      </c>
      <c r="C185" s="2">
        <v>0.35</v>
      </c>
      <c r="D185" s="2">
        <f t="shared" si="46"/>
        <v>2356.3700000000786</v>
      </c>
      <c r="E185" s="2">
        <f>E184</f>
        <v>990678</v>
      </c>
      <c r="F185" s="6">
        <f t="shared" si="42"/>
        <v>993034.37000000011</v>
      </c>
      <c r="G185" s="2">
        <f t="shared" si="34"/>
        <v>560376.33886160259</v>
      </c>
      <c r="H185" s="3">
        <f t="shared" si="47"/>
        <v>0.5643070932797648</v>
      </c>
      <c r="I185" s="2">
        <f t="shared" si="35"/>
        <v>55383.513061385085</v>
      </c>
      <c r="J185" s="3">
        <f t="shared" si="43"/>
        <v>5.5772000178991872E-2</v>
      </c>
      <c r="K185" s="2">
        <f t="shared" si="36"/>
        <v>45204.730695247286</v>
      </c>
      <c r="L185" s="3">
        <f t="shared" si="37"/>
        <v>4.5521818842229278E-2</v>
      </c>
      <c r="M185" s="2">
        <f t="shared" si="38"/>
        <v>293964.15408387332</v>
      </c>
      <c r="N185" s="3">
        <f t="shared" si="39"/>
        <v>0.29602616280428773</v>
      </c>
      <c r="O185" s="2">
        <f t="shared" si="40"/>
        <v>38105.633297891633</v>
      </c>
      <c r="P185" s="3">
        <f t="shared" si="41"/>
        <v>3.8372924894726081E-2</v>
      </c>
      <c r="Q185" s="11">
        <f t="shared" si="44"/>
        <v>993034.36999999988</v>
      </c>
      <c r="R185" s="12">
        <f t="shared" si="45"/>
        <v>0.99999999999999978</v>
      </c>
    </row>
    <row r="186" spans="1:18" x14ac:dyDescent="0.25">
      <c r="A186" s="5" t="s">
        <v>24</v>
      </c>
      <c r="B186" s="4">
        <v>42646</v>
      </c>
      <c r="C186" s="2">
        <v>2245.5</v>
      </c>
      <c r="D186" s="2">
        <f t="shared" si="46"/>
        <v>4601.870000000079</v>
      </c>
      <c r="E186" s="2">
        <f>E185</f>
        <v>990678</v>
      </c>
      <c r="F186" s="6">
        <f t="shared" si="42"/>
        <v>995279.87000000011</v>
      </c>
      <c r="G186" s="2">
        <f t="shared" si="34"/>
        <v>561643.49043956224</v>
      </c>
      <c r="H186" s="3">
        <f t="shared" si="47"/>
        <v>0.5643070932797648</v>
      </c>
      <c r="I186" s="2">
        <f t="shared" si="35"/>
        <v>55508.749087787015</v>
      </c>
      <c r="J186" s="3">
        <f t="shared" si="43"/>
        <v>5.5772000178991872E-2</v>
      </c>
      <c r="K186" s="2">
        <f t="shared" si="36"/>
        <v>45306.94993945751</v>
      </c>
      <c r="L186" s="3">
        <f t="shared" si="37"/>
        <v>4.5521818842229278E-2</v>
      </c>
      <c r="M186" s="2">
        <f t="shared" si="38"/>
        <v>294628.88083245035</v>
      </c>
      <c r="N186" s="3">
        <f t="shared" si="39"/>
        <v>0.29602616280428773</v>
      </c>
      <c r="O186" s="2">
        <f t="shared" si="40"/>
        <v>38191.79970074274</v>
      </c>
      <c r="P186" s="3">
        <f t="shared" si="41"/>
        <v>3.8372924894726081E-2</v>
      </c>
      <c r="Q186" s="11">
        <f t="shared" si="44"/>
        <v>995279.86999999976</v>
      </c>
      <c r="R186" s="12">
        <f t="shared" si="45"/>
        <v>0.99999999999999978</v>
      </c>
    </row>
    <row r="187" spans="1:18" x14ac:dyDescent="0.25">
      <c r="A187" s="5" t="s">
        <v>28</v>
      </c>
      <c r="B187" s="4">
        <v>42653</v>
      </c>
      <c r="C187" s="2">
        <v>-2245.5</v>
      </c>
      <c r="D187" s="2">
        <f t="shared" si="46"/>
        <v>2356.370000000079</v>
      </c>
      <c r="E187" s="2">
        <f>E186+2245.5</f>
        <v>992923.5</v>
      </c>
      <c r="F187" s="6">
        <f t="shared" si="42"/>
        <v>995279.87000000011</v>
      </c>
      <c r="G187" s="2">
        <f t="shared" si="34"/>
        <v>561643.49043956224</v>
      </c>
      <c r="H187" s="3">
        <f t="shared" si="47"/>
        <v>0.5643070932797648</v>
      </c>
      <c r="I187" s="2">
        <f t="shared" si="35"/>
        <v>55508.749087787015</v>
      </c>
      <c r="J187" s="3">
        <f t="shared" si="43"/>
        <v>5.5772000178991872E-2</v>
      </c>
      <c r="K187" s="2">
        <f t="shared" si="36"/>
        <v>45306.94993945751</v>
      </c>
      <c r="L187" s="3">
        <f t="shared" si="37"/>
        <v>4.5521818842229278E-2</v>
      </c>
      <c r="M187" s="2">
        <f t="shared" si="38"/>
        <v>294628.88083245035</v>
      </c>
      <c r="N187" s="3">
        <f t="shared" si="39"/>
        <v>0.29602616280428773</v>
      </c>
      <c r="O187" s="2">
        <f t="shared" si="40"/>
        <v>38191.79970074274</v>
      </c>
      <c r="P187" s="3">
        <f t="shared" si="41"/>
        <v>3.8372924894726081E-2</v>
      </c>
      <c r="Q187" s="11">
        <f t="shared" si="44"/>
        <v>995279.86999999976</v>
      </c>
      <c r="R187" s="12">
        <f t="shared" si="45"/>
        <v>0.99999999999999978</v>
      </c>
    </row>
    <row r="188" spans="1:18" x14ac:dyDescent="0.25">
      <c r="A188" s="5" t="s">
        <v>25</v>
      </c>
      <c r="B188" s="4">
        <v>42653</v>
      </c>
      <c r="C188" s="2">
        <v>1113.06</v>
      </c>
      <c r="D188" s="2">
        <f t="shared" si="46"/>
        <v>3469.430000000079</v>
      </c>
      <c r="E188" s="2">
        <f t="shared" ref="E188:E194" si="48">E187</f>
        <v>992923.5</v>
      </c>
      <c r="F188" s="6">
        <f t="shared" si="42"/>
        <v>996392.93</v>
      </c>
      <c r="G188" s="2">
        <f t="shared" si="34"/>
        <v>562271.59809280816</v>
      </c>
      <c r="H188" s="3">
        <f t="shared" si="47"/>
        <v>0.5643070932797648</v>
      </c>
      <c r="I188" s="2">
        <f t="shared" si="35"/>
        <v>55570.82667030624</v>
      </c>
      <c r="J188" s="3">
        <f t="shared" si="43"/>
        <v>5.5772000178991872E-2</v>
      </c>
      <c r="K188" s="2">
        <f t="shared" si="36"/>
        <v>45357.618455138043</v>
      </c>
      <c r="L188" s="3">
        <f t="shared" si="37"/>
        <v>4.5521818842229278E-2</v>
      </c>
      <c r="M188" s="2">
        <f t="shared" si="38"/>
        <v>294958.37571322126</v>
      </c>
      <c r="N188" s="3">
        <f t="shared" si="39"/>
        <v>0.29602616280428773</v>
      </c>
      <c r="O188" s="2">
        <f t="shared" si="40"/>
        <v>38234.511068526066</v>
      </c>
      <c r="P188" s="3">
        <f t="shared" si="41"/>
        <v>3.8372924894726081E-2</v>
      </c>
      <c r="Q188" s="11">
        <f t="shared" si="44"/>
        <v>996392.92999999982</v>
      </c>
      <c r="R188" s="12">
        <f t="shared" si="45"/>
        <v>0.99999999999999978</v>
      </c>
    </row>
    <row r="189" spans="1:18" x14ac:dyDescent="0.25">
      <c r="A189" s="5" t="s">
        <v>25</v>
      </c>
      <c r="B189" s="4">
        <v>42660</v>
      </c>
      <c r="C189" s="2">
        <v>0.59</v>
      </c>
      <c r="D189" s="2">
        <f t="shared" si="46"/>
        <v>3470.0200000000791</v>
      </c>
      <c r="E189" s="2">
        <f t="shared" si="48"/>
        <v>992923.5</v>
      </c>
      <c r="F189" s="6">
        <f t="shared" si="42"/>
        <v>996393.52000000014</v>
      </c>
      <c r="G189" s="2">
        <f t="shared" si="34"/>
        <v>562271.93103399326</v>
      </c>
      <c r="H189" s="3">
        <f t="shared" si="47"/>
        <v>0.5643070932797648</v>
      </c>
      <c r="I189" s="2">
        <f t="shared" si="35"/>
        <v>55570.859575786351</v>
      </c>
      <c r="J189" s="3">
        <f t="shared" si="43"/>
        <v>5.5772000178991872E-2</v>
      </c>
      <c r="K189" s="2">
        <f t="shared" si="36"/>
        <v>45357.645313011162</v>
      </c>
      <c r="L189" s="3">
        <f t="shared" si="37"/>
        <v>4.5521818842229278E-2</v>
      </c>
      <c r="M189" s="2">
        <f t="shared" si="38"/>
        <v>294958.55036865734</v>
      </c>
      <c r="N189" s="3">
        <f t="shared" si="39"/>
        <v>0.29602616280428773</v>
      </c>
      <c r="O189" s="2">
        <f t="shared" si="40"/>
        <v>38234.533708551753</v>
      </c>
      <c r="P189" s="3">
        <f t="shared" si="41"/>
        <v>3.8372924894726081E-2</v>
      </c>
      <c r="Q189" s="11">
        <f t="shared" si="44"/>
        <v>996393.5199999999</v>
      </c>
      <c r="R189" s="12">
        <f t="shared" si="45"/>
        <v>0.99999999999999978</v>
      </c>
    </row>
    <row r="190" spans="1:18" x14ac:dyDescent="0.25">
      <c r="A190" s="5" t="s">
        <v>25</v>
      </c>
      <c r="B190" s="4">
        <v>42667</v>
      </c>
      <c r="C190" s="2">
        <v>0.59</v>
      </c>
      <c r="D190" s="2">
        <f t="shared" si="46"/>
        <v>3470.6100000000793</v>
      </c>
      <c r="E190" s="2">
        <f t="shared" si="48"/>
        <v>992923.5</v>
      </c>
      <c r="F190" s="6">
        <f t="shared" si="42"/>
        <v>996394.1100000001</v>
      </c>
      <c r="G190" s="2">
        <f t="shared" ref="G190:G197" si="49">F190*H189</f>
        <v>562272.26397517824</v>
      </c>
      <c r="H190" s="3">
        <f t="shared" si="47"/>
        <v>0.5643070932797648</v>
      </c>
      <c r="I190" s="2">
        <f t="shared" ref="I190:I197" si="50">F190*J189</f>
        <v>55570.892481266455</v>
      </c>
      <c r="J190" s="3">
        <f t="shared" si="43"/>
        <v>5.5772000178991872E-2</v>
      </c>
      <c r="K190" s="2">
        <f t="shared" ref="K190:K197" si="51">F190*L189</f>
        <v>45357.672170884274</v>
      </c>
      <c r="L190" s="3">
        <f t="shared" ref="L190:L253" si="52">K190/F190</f>
        <v>4.5521818842229278E-2</v>
      </c>
      <c r="M190" s="2">
        <f t="shared" ref="M190:M197" si="53">F190*N189</f>
        <v>294958.72502409341</v>
      </c>
      <c r="N190" s="3">
        <f t="shared" ref="N190:N253" si="54">M190/F190</f>
        <v>0.29602616280428773</v>
      </c>
      <c r="O190" s="2">
        <f t="shared" ref="O190:O197" si="55">F190*P189</f>
        <v>38234.55634857744</v>
      </c>
      <c r="P190" s="3">
        <f t="shared" ref="P190:P253" si="56">O190/F190</f>
        <v>3.8372924894726081E-2</v>
      </c>
      <c r="Q190" s="11">
        <f t="shared" si="44"/>
        <v>996394.10999999987</v>
      </c>
      <c r="R190" s="12">
        <f t="shared" si="45"/>
        <v>0.99999999999999978</v>
      </c>
    </row>
    <row r="191" spans="1:18" x14ac:dyDescent="0.25">
      <c r="A191" s="5" t="s">
        <v>25</v>
      </c>
      <c r="B191" s="4">
        <v>42674</v>
      </c>
      <c r="C191" s="2">
        <v>0.59</v>
      </c>
      <c r="D191" s="2">
        <f t="shared" si="46"/>
        <v>3471.2000000000794</v>
      </c>
      <c r="E191" s="2">
        <f t="shared" si="48"/>
        <v>992923.5</v>
      </c>
      <c r="F191" s="6">
        <f t="shared" si="42"/>
        <v>996394.70000000007</v>
      </c>
      <c r="G191" s="2">
        <f t="shared" si="49"/>
        <v>562272.59691636334</v>
      </c>
      <c r="H191" s="3">
        <f t="shared" si="47"/>
        <v>0.5643070932797648</v>
      </c>
      <c r="I191" s="2">
        <f t="shared" si="50"/>
        <v>55570.92538674656</v>
      </c>
      <c r="J191" s="3">
        <f t="shared" si="43"/>
        <v>5.5772000178991872E-2</v>
      </c>
      <c r="K191" s="2">
        <f t="shared" si="51"/>
        <v>45357.699028757394</v>
      </c>
      <c r="L191" s="3">
        <f t="shared" si="52"/>
        <v>4.5521818842229278E-2</v>
      </c>
      <c r="M191" s="2">
        <f t="shared" si="53"/>
        <v>294958.89967952942</v>
      </c>
      <c r="N191" s="3">
        <f t="shared" si="54"/>
        <v>0.29602616280428767</v>
      </c>
      <c r="O191" s="2">
        <f t="shared" si="55"/>
        <v>38234.578988603127</v>
      </c>
      <c r="P191" s="3">
        <f t="shared" si="56"/>
        <v>3.8372924894726081E-2</v>
      </c>
      <c r="Q191" s="11">
        <f t="shared" si="44"/>
        <v>996394.69999999972</v>
      </c>
      <c r="R191" s="12">
        <f t="shared" si="45"/>
        <v>0.99999999999999967</v>
      </c>
    </row>
    <row r="192" spans="1:18" x14ac:dyDescent="0.25">
      <c r="A192" s="5" t="s">
        <v>18</v>
      </c>
      <c r="B192" s="4">
        <v>42675</v>
      </c>
      <c r="C192" s="2">
        <v>0.38</v>
      </c>
      <c r="D192" s="2">
        <f t="shared" si="46"/>
        <v>3471.5800000000795</v>
      </c>
      <c r="E192" s="2">
        <f t="shared" si="48"/>
        <v>992923.5</v>
      </c>
      <c r="F192" s="6">
        <f t="shared" si="42"/>
        <v>996395.08000000007</v>
      </c>
      <c r="G192" s="2">
        <f t="shared" si="49"/>
        <v>562272.81135305879</v>
      </c>
      <c r="H192" s="3">
        <f t="shared" si="47"/>
        <v>0.5643070932797648</v>
      </c>
      <c r="I192" s="2">
        <f t="shared" si="50"/>
        <v>55570.946580106625</v>
      </c>
      <c r="J192" s="3">
        <f t="shared" si="43"/>
        <v>5.5772000178991872E-2</v>
      </c>
      <c r="K192" s="2">
        <f t="shared" si="51"/>
        <v>45357.716327048554</v>
      </c>
      <c r="L192" s="3">
        <f t="shared" si="52"/>
        <v>4.5521818842229278E-2</v>
      </c>
      <c r="M192" s="2">
        <f t="shared" si="53"/>
        <v>294959.01216947124</v>
      </c>
      <c r="N192" s="3">
        <f t="shared" si="54"/>
        <v>0.29602616280428767</v>
      </c>
      <c r="O192" s="2">
        <f t="shared" si="55"/>
        <v>38234.593570314588</v>
      </c>
      <c r="P192" s="3">
        <f t="shared" si="56"/>
        <v>3.8372924894726081E-2</v>
      </c>
      <c r="Q192" s="11">
        <f t="shared" si="44"/>
        <v>996395.07999999984</v>
      </c>
      <c r="R192" s="12">
        <f t="shared" si="45"/>
        <v>0.99999999999999967</v>
      </c>
    </row>
    <row r="193" spans="1:18" x14ac:dyDescent="0.25">
      <c r="A193" s="5" t="s">
        <v>24</v>
      </c>
      <c r="B193" s="4">
        <v>42677</v>
      </c>
      <c r="C193" s="2">
        <v>2245.5</v>
      </c>
      <c r="D193" s="2">
        <f t="shared" si="46"/>
        <v>5717.08000000008</v>
      </c>
      <c r="E193" s="2">
        <f t="shared" si="48"/>
        <v>992923.5</v>
      </c>
      <c r="F193" s="6">
        <f t="shared" si="42"/>
        <v>998640.58000000007</v>
      </c>
      <c r="G193" s="2">
        <f t="shared" si="49"/>
        <v>563539.96293101844</v>
      </c>
      <c r="H193" s="3">
        <f t="shared" si="47"/>
        <v>0.5643070932797648</v>
      </c>
      <c r="I193" s="2">
        <f t="shared" si="50"/>
        <v>55696.182606508548</v>
      </c>
      <c r="J193" s="3">
        <f t="shared" si="43"/>
        <v>5.5772000178991872E-2</v>
      </c>
      <c r="K193" s="2">
        <f t="shared" si="51"/>
        <v>45459.935571258779</v>
      </c>
      <c r="L193" s="3">
        <f t="shared" si="52"/>
        <v>4.5521818842229278E-2</v>
      </c>
      <c r="M193" s="2">
        <f t="shared" si="53"/>
        <v>295623.73891804827</v>
      </c>
      <c r="N193" s="3">
        <f t="shared" si="54"/>
        <v>0.29602616280428767</v>
      </c>
      <c r="O193" s="2">
        <f t="shared" si="55"/>
        <v>38320.759973165696</v>
      </c>
      <c r="P193" s="3">
        <f t="shared" si="56"/>
        <v>3.8372924894726081E-2</v>
      </c>
      <c r="Q193" s="11">
        <f t="shared" si="44"/>
        <v>998640.57999999973</v>
      </c>
      <c r="R193" s="12">
        <f t="shared" si="45"/>
        <v>0.99999999999999967</v>
      </c>
    </row>
    <row r="194" spans="1:18" x14ac:dyDescent="0.25">
      <c r="A194" s="5" t="s">
        <v>25</v>
      </c>
      <c r="B194" s="4">
        <v>42681</v>
      </c>
      <c r="C194" s="2">
        <v>0.59</v>
      </c>
      <c r="D194" s="2">
        <f t="shared" si="46"/>
        <v>5717.6700000000801</v>
      </c>
      <c r="E194" s="2">
        <f t="shared" si="48"/>
        <v>992923.5</v>
      </c>
      <c r="F194" s="6">
        <f t="shared" si="42"/>
        <v>998641.17</v>
      </c>
      <c r="G194" s="2">
        <f t="shared" si="49"/>
        <v>563540.29587220354</v>
      </c>
      <c r="H194" s="3">
        <f t="shared" si="47"/>
        <v>0.5643070932797648</v>
      </c>
      <c r="I194" s="2">
        <f t="shared" si="50"/>
        <v>55696.215511988652</v>
      </c>
      <c r="J194" s="3">
        <f t="shared" si="43"/>
        <v>5.5772000178991872E-2</v>
      </c>
      <c r="K194" s="2">
        <f t="shared" si="51"/>
        <v>45459.962429131891</v>
      </c>
      <c r="L194" s="3">
        <f t="shared" si="52"/>
        <v>4.5521818842229278E-2</v>
      </c>
      <c r="M194" s="2">
        <f t="shared" si="53"/>
        <v>295623.91357348434</v>
      </c>
      <c r="N194" s="3">
        <f t="shared" si="54"/>
        <v>0.29602616280428767</v>
      </c>
      <c r="O194" s="2">
        <f t="shared" si="55"/>
        <v>38320.782613191383</v>
      </c>
      <c r="P194" s="3">
        <f t="shared" si="56"/>
        <v>3.8372924894726081E-2</v>
      </c>
      <c r="Q194" s="11">
        <f t="shared" si="44"/>
        <v>998641.16999999981</v>
      </c>
      <c r="R194" s="12">
        <f t="shared" si="45"/>
        <v>0.99999999999999967</v>
      </c>
    </row>
    <row r="195" spans="1:18" x14ac:dyDescent="0.25">
      <c r="A195" s="5" t="s">
        <v>28</v>
      </c>
      <c r="B195" s="4">
        <v>42684</v>
      </c>
      <c r="C195" s="2">
        <v>-2245.5</v>
      </c>
      <c r="D195" s="2">
        <f t="shared" si="46"/>
        <v>3472.1700000000801</v>
      </c>
      <c r="E195" s="2">
        <f>E194+2245.5</f>
        <v>995169</v>
      </c>
      <c r="F195" s="6">
        <f t="shared" si="42"/>
        <v>998641.17</v>
      </c>
      <c r="G195" s="2">
        <f t="shared" si="49"/>
        <v>563540.29587220354</v>
      </c>
      <c r="H195" s="3">
        <f t="shared" si="47"/>
        <v>0.5643070932797648</v>
      </c>
      <c r="I195" s="2">
        <f t="shared" si="50"/>
        <v>55696.215511988652</v>
      </c>
      <c r="J195" s="3">
        <f t="shared" si="43"/>
        <v>5.5772000178991872E-2</v>
      </c>
      <c r="K195" s="2">
        <f t="shared" si="51"/>
        <v>45459.962429131891</v>
      </c>
      <c r="L195" s="3">
        <f t="shared" si="52"/>
        <v>4.5521818842229278E-2</v>
      </c>
      <c r="M195" s="2">
        <f t="shared" si="53"/>
        <v>295623.91357348434</v>
      </c>
      <c r="N195" s="3">
        <f t="shared" si="54"/>
        <v>0.29602616280428767</v>
      </c>
      <c r="O195" s="2">
        <f t="shared" si="55"/>
        <v>38320.782613191383</v>
      </c>
      <c r="P195" s="3">
        <f t="shared" si="56"/>
        <v>3.8372924894726081E-2</v>
      </c>
      <c r="Q195" s="11">
        <f t="shared" si="44"/>
        <v>998641.16999999981</v>
      </c>
      <c r="R195" s="12">
        <f t="shared" si="45"/>
        <v>0.99999999999999967</v>
      </c>
    </row>
    <row r="196" spans="1:18" x14ac:dyDescent="0.25">
      <c r="A196" s="5" t="s">
        <v>25</v>
      </c>
      <c r="B196" s="4">
        <v>42688</v>
      </c>
      <c r="C196" s="2">
        <v>0.59</v>
      </c>
      <c r="D196" s="2">
        <f t="shared" si="46"/>
        <v>3472.7600000000803</v>
      </c>
      <c r="E196" s="2">
        <f>E195</f>
        <v>995169</v>
      </c>
      <c r="F196" s="6">
        <f t="shared" si="42"/>
        <v>998641.76000000013</v>
      </c>
      <c r="G196" s="2">
        <f t="shared" si="49"/>
        <v>563540.62881338852</v>
      </c>
      <c r="H196" s="3">
        <f t="shared" si="47"/>
        <v>0.5643070932797648</v>
      </c>
      <c r="I196" s="2">
        <f t="shared" si="50"/>
        <v>55696.248417468763</v>
      </c>
      <c r="J196" s="3">
        <f t="shared" si="43"/>
        <v>5.5772000178991872E-2</v>
      </c>
      <c r="K196" s="2">
        <f t="shared" si="51"/>
        <v>45459.989287005017</v>
      </c>
      <c r="L196" s="3">
        <f t="shared" si="52"/>
        <v>4.5521818842229278E-2</v>
      </c>
      <c r="M196" s="2">
        <f t="shared" si="53"/>
        <v>295624.08822892042</v>
      </c>
      <c r="N196" s="3">
        <f t="shared" si="54"/>
        <v>0.29602616280428767</v>
      </c>
      <c r="O196" s="2">
        <f t="shared" si="55"/>
        <v>38320.80525321707</v>
      </c>
      <c r="P196" s="3">
        <f t="shared" si="56"/>
        <v>3.8372924894726081E-2</v>
      </c>
      <c r="Q196" s="11">
        <f t="shared" si="44"/>
        <v>998641.75999999989</v>
      </c>
      <c r="R196" s="12">
        <f t="shared" si="45"/>
        <v>0.99999999999999967</v>
      </c>
    </row>
    <row r="197" spans="1:18" x14ac:dyDescent="0.25">
      <c r="A197" s="5" t="s">
        <v>25</v>
      </c>
      <c r="B197" s="4">
        <v>42695</v>
      </c>
      <c r="C197" s="2">
        <v>0.59</v>
      </c>
      <c r="D197" s="2">
        <f t="shared" si="46"/>
        <v>3473.3500000000804</v>
      </c>
      <c r="E197" s="2">
        <f>E196</f>
        <v>995169</v>
      </c>
      <c r="F197" s="6">
        <f t="shared" ref="F197:F260" si="57">D197+E197</f>
        <v>998642.35000000009</v>
      </c>
      <c r="G197" s="2">
        <f t="shared" si="49"/>
        <v>563540.96175457363</v>
      </c>
      <c r="H197" s="3">
        <f t="shared" si="47"/>
        <v>0.5643070932797648</v>
      </c>
      <c r="I197" s="2">
        <f t="shared" si="50"/>
        <v>55696.281322948867</v>
      </c>
      <c r="J197" s="3">
        <f t="shared" ref="J197:J260" si="58">I197/F197</f>
        <v>5.5772000178991872E-2</v>
      </c>
      <c r="K197" s="2">
        <f t="shared" si="51"/>
        <v>45460.016144878129</v>
      </c>
      <c r="L197" s="3">
        <f t="shared" si="52"/>
        <v>4.5521818842229278E-2</v>
      </c>
      <c r="M197" s="2">
        <f t="shared" si="53"/>
        <v>295624.26288435649</v>
      </c>
      <c r="N197" s="3">
        <f t="shared" si="54"/>
        <v>0.29602616280428773</v>
      </c>
      <c r="O197" s="2">
        <f t="shared" si="55"/>
        <v>38320.827893242757</v>
      </c>
      <c r="P197" s="3">
        <f t="shared" si="56"/>
        <v>3.8372924894726081E-2</v>
      </c>
      <c r="Q197" s="11">
        <f t="shared" ref="Q197:Q260" si="59">G197+I197+K197+M197+O197</f>
        <v>998642.34999999986</v>
      </c>
      <c r="R197" s="12">
        <f t="shared" ref="R197:R260" si="60">H197+J197+L197+N197+P197</f>
        <v>0.99999999999999978</v>
      </c>
    </row>
    <row r="198" spans="1:18" s="13" customFormat="1" ht="45" x14ac:dyDescent="0.25">
      <c r="A198" s="9" t="s">
        <v>29</v>
      </c>
      <c r="B198" s="10">
        <v>42697</v>
      </c>
      <c r="C198" s="11">
        <v>339000</v>
      </c>
      <c r="D198" s="11">
        <f t="shared" ref="D198:D261" si="61">D197+C198</f>
        <v>342473.35000000009</v>
      </c>
      <c r="E198" s="11">
        <f>E197</f>
        <v>995169</v>
      </c>
      <c r="F198" s="11">
        <f t="shared" si="57"/>
        <v>1337642.3500000001</v>
      </c>
      <c r="G198" s="11">
        <f>G197</f>
        <v>563540.96175457363</v>
      </c>
      <c r="H198" s="12">
        <f t="shared" si="47"/>
        <v>0.42129419852367384</v>
      </c>
      <c r="I198" s="11">
        <f>I197</f>
        <v>55696.281322948867</v>
      </c>
      <c r="J198" s="12">
        <f t="shared" si="58"/>
        <v>4.1637648002807975E-2</v>
      </c>
      <c r="K198" s="11">
        <f>K197</f>
        <v>45460.016144878129</v>
      </c>
      <c r="L198" s="12">
        <f t="shared" si="52"/>
        <v>3.3985180078126356E-2</v>
      </c>
      <c r="M198" s="11">
        <f>M197</f>
        <v>295624.26288435649</v>
      </c>
      <c r="N198" s="12">
        <f t="shared" si="54"/>
        <v>0.22100396483735468</v>
      </c>
      <c r="O198" s="11">
        <f>O197+C198</f>
        <v>377320.82789324276</v>
      </c>
      <c r="P198" s="12">
        <f t="shared" si="56"/>
        <v>0.28207900855803703</v>
      </c>
      <c r="Q198" s="11">
        <f t="shared" si="59"/>
        <v>1337642.3499999999</v>
      </c>
      <c r="R198" s="12">
        <f t="shared" si="60"/>
        <v>0.99999999999999989</v>
      </c>
    </row>
    <row r="199" spans="1:18" x14ac:dyDescent="0.25">
      <c r="A199" s="5" t="s">
        <v>28</v>
      </c>
      <c r="B199" s="4">
        <v>42698</v>
      </c>
      <c r="C199" s="2">
        <v>-25</v>
      </c>
      <c r="D199" s="2">
        <f t="shared" si="61"/>
        <v>342448.35000000009</v>
      </c>
      <c r="E199" s="2">
        <f>E198</f>
        <v>995169</v>
      </c>
      <c r="F199" s="6">
        <f t="shared" si="57"/>
        <v>1337617.3500000001</v>
      </c>
      <c r="G199" s="2">
        <f>F199*H198</f>
        <v>563530.4293996105</v>
      </c>
      <c r="H199" s="3">
        <f t="shared" ref="H199:H262" si="62">G199/F199</f>
        <v>0.42129419852367378</v>
      </c>
      <c r="I199" s="2">
        <f>F199*J198</f>
        <v>55695.240381748801</v>
      </c>
      <c r="J199" s="3">
        <f t="shared" si="58"/>
        <v>4.1637648002807975E-2</v>
      </c>
      <c r="K199" s="2">
        <f>F199*L198</f>
        <v>45459.166515376171</v>
      </c>
      <c r="L199" s="3">
        <f t="shared" si="52"/>
        <v>3.3985180078126356E-2</v>
      </c>
      <c r="M199" s="2">
        <f>F199*N198</f>
        <v>295618.73778523557</v>
      </c>
      <c r="N199" s="3">
        <f t="shared" si="54"/>
        <v>0.22100396483735468</v>
      </c>
      <c r="O199" s="2">
        <f>F199*P198</f>
        <v>377313.77591802884</v>
      </c>
      <c r="P199" s="3">
        <f t="shared" si="56"/>
        <v>0.28207900855803703</v>
      </c>
      <c r="Q199" s="11">
        <f t="shared" si="59"/>
        <v>1337617.3499999999</v>
      </c>
      <c r="R199" s="12">
        <f t="shared" si="60"/>
        <v>0.99999999999999989</v>
      </c>
    </row>
    <row r="200" spans="1:18" x14ac:dyDescent="0.25">
      <c r="A200" s="5" t="s">
        <v>28</v>
      </c>
      <c r="B200" s="4">
        <v>42698</v>
      </c>
      <c r="C200" s="2">
        <v>-339500</v>
      </c>
      <c r="D200" s="2">
        <f t="shared" si="61"/>
        <v>2948.3500000000931</v>
      </c>
      <c r="E200" s="2">
        <f>E199+339500</f>
        <v>1334669</v>
      </c>
      <c r="F200" s="6">
        <f t="shared" si="57"/>
        <v>1337617.3500000001</v>
      </c>
      <c r="G200" s="2">
        <f t="shared" ref="G200:G263" si="63">F200*H199</f>
        <v>563530.4293996105</v>
      </c>
      <c r="H200" s="3">
        <f t="shared" si="62"/>
        <v>0.42129419852367378</v>
      </c>
      <c r="I200" s="2">
        <f t="shared" ref="I200:I263" si="64">F200*J199</f>
        <v>55695.240381748801</v>
      </c>
      <c r="J200" s="3">
        <f t="shared" si="58"/>
        <v>4.1637648002807975E-2</v>
      </c>
      <c r="K200" s="2">
        <f t="shared" ref="K200:K263" si="65">F200*L199</f>
        <v>45459.166515376171</v>
      </c>
      <c r="L200" s="3">
        <f t="shared" si="52"/>
        <v>3.3985180078126356E-2</v>
      </c>
      <c r="M200" s="2">
        <f t="shared" ref="M200:M263" si="66">F200*N199</f>
        <v>295618.73778523557</v>
      </c>
      <c r="N200" s="3">
        <f t="shared" si="54"/>
        <v>0.22100396483735468</v>
      </c>
      <c r="O200" s="2">
        <f t="shared" ref="O200:O263" si="67">F200*P199</f>
        <v>377313.77591802884</v>
      </c>
      <c r="P200" s="3">
        <f t="shared" si="56"/>
        <v>0.28207900855803703</v>
      </c>
      <c r="Q200" s="11">
        <f t="shared" si="59"/>
        <v>1337617.3499999999</v>
      </c>
      <c r="R200" s="12">
        <f t="shared" si="60"/>
        <v>0.99999999999999989</v>
      </c>
    </row>
    <row r="201" spans="1:18" x14ac:dyDescent="0.25">
      <c r="A201" s="7" t="s">
        <v>25</v>
      </c>
      <c r="B201" s="4">
        <v>42702</v>
      </c>
      <c r="C201" s="2">
        <v>0.59</v>
      </c>
      <c r="D201" s="2">
        <f t="shared" si="61"/>
        <v>2948.9400000000933</v>
      </c>
      <c r="E201" s="2">
        <f>E200</f>
        <v>1334669</v>
      </c>
      <c r="F201" s="6">
        <f t="shared" si="57"/>
        <v>1337617.9400000002</v>
      </c>
      <c r="G201" s="2">
        <f t="shared" si="63"/>
        <v>563530.67796318769</v>
      </c>
      <c r="H201" s="3">
        <f t="shared" si="62"/>
        <v>0.42129419852367384</v>
      </c>
      <c r="I201" s="2">
        <f t="shared" si="64"/>
        <v>55695.264947961128</v>
      </c>
      <c r="J201" s="3">
        <f t="shared" si="58"/>
        <v>4.1637648002807975E-2</v>
      </c>
      <c r="K201" s="2">
        <f t="shared" si="65"/>
        <v>45459.186566632423</v>
      </c>
      <c r="L201" s="3">
        <f t="shared" si="52"/>
        <v>3.3985180078126356E-2</v>
      </c>
      <c r="M201" s="2">
        <f t="shared" si="66"/>
        <v>295618.86817757483</v>
      </c>
      <c r="N201" s="3">
        <f t="shared" si="54"/>
        <v>0.22100396483735468</v>
      </c>
      <c r="O201" s="2">
        <f t="shared" si="67"/>
        <v>377313.94234464393</v>
      </c>
      <c r="P201" s="3">
        <f t="shared" si="56"/>
        <v>0.28207900855803703</v>
      </c>
      <c r="Q201" s="11">
        <f t="shared" si="59"/>
        <v>1337617.94</v>
      </c>
      <c r="R201" s="12">
        <f t="shared" si="60"/>
        <v>0.99999999999999989</v>
      </c>
    </row>
    <row r="202" spans="1:18" x14ac:dyDescent="0.25">
      <c r="A202" s="5" t="s">
        <v>18</v>
      </c>
      <c r="B202" s="4">
        <v>42705</v>
      </c>
      <c r="C202" s="2">
        <v>1.86</v>
      </c>
      <c r="D202" s="2">
        <f t="shared" si="61"/>
        <v>2950.8000000000934</v>
      </c>
      <c r="E202" s="2">
        <f>E201</f>
        <v>1334669</v>
      </c>
      <c r="F202" s="6">
        <f t="shared" si="57"/>
        <v>1337619.8</v>
      </c>
      <c r="G202" s="2">
        <f t="shared" si="63"/>
        <v>563531.4615703969</v>
      </c>
      <c r="H202" s="3">
        <f t="shared" si="62"/>
        <v>0.42129419852367384</v>
      </c>
      <c r="I202" s="2">
        <f t="shared" si="64"/>
        <v>55695.342393986408</v>
      </c>
      <c r="J202" s="3">
        <f t="shared" si="58"/>
        <v>4.1637648002807975E-2</v>
      </c>
      <c r="K202" s="2">
        <f t="shared" si="65"/>
        <v>45459.249779067366</v>
      </c>
      <c r="L202" s="3">
        <f t="shared" si="52"/>
        <v>3.3985180078126356E-2</v>
      </c>
      <c r="M202" s="2">
        <f t="shared" si="66"/>
        <v>295619.2792449494</v>
      </c>
      <c r="N202" s="3">
        <f t="shared" si="54"/>
        <v>0.22100396483735468</v>
      </c>
      <c r="O202" s="2">
        <f t="shared" si="67"/>
        <v>377314.4670115998</v>
      </c>
      <c r="P202" s="3">
        <f t="shared" si="56"/>
        <v>0.28207900855803703</v>
      </c>
      <c r="Q202" s="11">
        <f t="shared" si="59"/>
        <v>1337619.7999999998</v>
      </c>
      <c r="R202" s="12">
        <f t="shared" si="60"/>
        <v>0.99999999999999989</v>
      </c>
    </row>
    <row r="203" spans="1:18" x14ac:dyDescent="0.25">
      <c r="A203" s="5" t="s">
        <v>24</v>
      </c>
      <c r="B203" s="4">
        <v>42709</v>
      </c>
      <c r="C203" s="2">
        <v>2245.5</v>
      </c>
      <c r="D203" s="2">
        <f t="shared" si="61"/>
        <v>5196.3000000000939</v>
      </c>
      <c r="E203" s="2">
        <f>E202</f>
        <v>1334669</v>
      </c>
      <c r="F203" s="6">
        <f t="shared" si="57"/>
        <v>1339865.3</v>
      </c>
      <c r="G203" s="2">
        <f t="shared" si="63"/>
        <v>564477.47769318183</v>
      </c>
      <c r="H203" s="3">
        <f t="shared" si="62"/>
        <v>0.42129419852367384</v>
      </c>
      <c r="I203" s="2">
        <f t="shared" si="64"/>
        <v>55788.839732576707</v>
      </c>
      <c r="J203" s="3">
        <f t="shared" si="58"/>
        <v>4.1637648002807975E-2</v>
      </c>
      <c r="K203" s="2">
        <f t="shared" si="65"/>
        <v>45535.563500932796</v>
      </c>
      <c r="L203" s="3">
        <f t="shared" si="52"/>
        <v>3.3985180078126356E-2</v>
      </c>
      <c r="M203" s="2">
        <f t="shared" si="66"/>
        <v>296115.54364799167</v>
      </c>
      <c r="N203" s="3">
        <f t="shared" si="54"/>
        <v>0.22100396483735466</v>
      </c>
      <c r="O203" s="2">
        <f t="shared" si="67"/>
        <v>377947.87542531686</v>
      </c>
      <c r="P203" s="3">
        <f t="shared" si="56"/>
        <v>0.28207900855803703</v>
      </c>
      <c r="Q203" s="11">
        <f t="shared" si="59"/>
        <v>1339865.2999999998</v>
      </c>
      <c r="R203" s="12">
        <f t="shared" si="60"/>
        <v>0.99999999999999978</v>
      </c>
    </row>
    <row r="204" spans="1:18" x14ac:dyDescent="0.25">
      <c r="A204" s="5" t="s">
        <v>25</v>
      </c>
      <c r="B204" s="4">
        <v>42709</v>
      </c>
      <c r="C204" s="2">
        <v>0.59</v>
      </c>
      <c r="D204" s="2">
        <f t="shared" si="61"/>
        <v>5196.890000000094</v>
      </c>
      <c r="E204" s="2">
        <f>E203</f>
        <v>1334669</v>
      </c>
      <c r="F204" s="6">
        <f t="shared" si="57"/>
        <v>1339865.8900000001</v>
      </c>
      <c r="G204" s="2">
        <f t="shared" si="63"/>
        <v>564477.72625675902</v>
      </c>
      <c r="H204" s="3">
        <f t="shared" si="62"/>
        <v>0.42129419852367389</v>
      </c>
      <c r="I204" s="2">
        <f t="shared" si="64"/>
        <v>55788.864298789034</v>
      </c>
      <c r="J204" s="3">
        <f t="shared" si="58"/>
        <v>4.1637648002807975E-2</v>
      </c>
      <c r="K204" s="2">
        <f t="shared" si="65"/>
        <v>45535.583552189048</v>
      </c>
      <c r="L204" s="3">
        <f t="shared" si="52"/>
        <v>3.3985180078126356E-2</v>
      </c>
      <c r="M204" s="2">
        <f t="shared" si="66"/>
        <v>296115.67404033092</v>
      </c>
      <c r="N204" s="3">
        <f t="shared" si="54"/>
        <v>0.22100396483735466</v>
      </c>
      <c r="O204" s="2">
        <f t="shared" si="67"/>
        <v>377948.04185193195</v>
      </c>
      <c r="P204" s="3">
        <f t="shared" si="56"/>
        <v>0.28207900855803703</v>
      </c>
      <c r="Q204" s="11">
        <f t="shared" si="59"/>
        <v>1339865.8900000001</v>
      </c>
      <c r="R204" s="12">
        <f t="shared" si="60"/>
        <v>0.99999999999999989</v>
      </c>
    </row>
    <row r="205" spans="1:18" x14ac:dyDescent="0.25">
      <c r="A205" s="5" t="s">
        <v>28</v>
      </c>
      <c r="B205" s="4">
        <v>42716</v>
      </c>
      <c r="C205" s="2">
        <v>-2245.5</v>
      </c>
      <c r="D205" s="2">
        <f t="shared" si="61"/>
        <v>2951.390000000094</v>
      </c>
      <c r="E205" s="2">
        <f>E204+2245.5</f>
        <v>1336914.5</v>
      </c>
      <c r="F205" s="6">
        <f t="shared" si="57"/>
        <v>1339865.8900000001</v>
      </c>
      <c r="G205" s="2">
        <f t="shared" si="63"/>
        <v>564477.72625675902</v>
      </c>
      <c r="H205" s="3">
        <f t="shared" si="62"/>
        <v>0.42129419852367389</v>
      </c>
      <c r="I205" s="2">
        <f t="shared" si="64"/>
        <v>55788.864298789034</v>
      </c>
      <c r="J205" s="3">
        <f t="shared" si="58"/>
        <v>4.1637648002807975E-2</v>
      </c>
      <c r="K205" s="2">
        <f t="shared" si="65"/>
        <v>45535.583552189048</v>
      </c>
      <c r="L205" s="3">
        <f t="shared" si="52"/>
        <v>3.3985180078126356E-2</v>
      </c>
      <c r="M205" s="2">
        <f t="shared" si="66"/>
        <v>296115.67404033092</v>
      </c>
      <c r="N205" s="3">
        <f t="shared" si="54"/>
        <v>0.22100396483735466</v>
      </c>
      <c r="O205" s="2">
        <f t="shared" si="67"/>
        <v>377948.04185193195</v>
      </c>
      <c r="P205" s="3">
        <f t="shared" si="56"/>
        <v>0.28207900855803703</v>
      </c>
      <c r="Q205" s="11">
        <f t="shared" si="59"/>
        <v>1339865.8900000001</v>
      </c>
      <c r="R205" s="12">
        <f t="shared" si="60"/>
        <v>0.99999999999999989</v>
      </c>
    </row>
    <row r="206" spans="1:18" x14ac:dyDescent="0.25">
      <c r="A206" s="7" t="s">
        <v>25</v>
      </c>
      <c r="B206" s="4">
        <v>42716</v>
      </c>
      <c r="C206" s="2">
        <v>0.59</v>
      </c>
      <c r="D206" s="2">
        <f t="shared" si="61"/>
        <v>2951.9800000000942</v>
      </c>
      <c r="E206" s="2">
        <f t="shared" ref="E206:E212" si="68">E205</f>
        <v>1336914.5</v>
      </c>
      <c r="F206" s="6">
        <f t="shared" si="57"/>
        <v>1339866.48</v>
      </c>
      <c r="G206" s="2">
        <f t="shared" si="63"/>
        <v>564477.97482033609</v>
      </c>
      <c r="H206" s="3">
        <f t="shared" si="62"/>
        <v>0.42129419852367389</v>
      </c>
      <c r="I206" s="2">
        <f t="shared" si="64"/>
        <v>55788.888865001354</v>
      </c>
      <c r="J206" s="3">
        <f t="shared" si="58"/>
        <v>4.1637648002807975E-2</v>
      </c>
      <c r="K206" s="2">
        <f t="shared" si="65"/>
        <v>45535.603603445285</v>
      </c>
      <c r="L206" s="3">
        <f t="shared" si="52"/>
        <v>3.3985180078126356E-2</v>
      </c>
      <c r="M206" s="2">
        <f t="shared" si="66"/>
        <v>296115.80443267018</v>
      </c>
      <c r="N206" s="3">
        <f t="shared" si="54"/>
        <v>0.22100396483735468</v>
      </c>
      <c r="O206" s="2">
        <f t="shared" si="67"/>
        <v>377948.20827854692</v>
      </c>
      <c r="P206" s="3">
        <f t="shared" si="56"/>
        <v>0.28207900855803703</v>
      </c>
      <c r="Q206" s="11">
        <f t="shared" si="59"/>
        <v>1339866.48</v>
      </c>
      <c r="R206" s="12">
        <f t="shared" si="60"/>
        <v>0.99999999999999989</v>
      </c>
    </row>
    <row r="207" spans="1:18" x14ac:dyDescent="0.25">
      <c r="A207" s="7" t="s">
        <v>25</v>
      </c>
      <c r="B207" s="4">
        <v>42723</v>
      </c>
      <c r="C207" s="2">
        <v>0.59</v>
      </c>
      <c r="D207" s="2">
        <f t="shared" si="61"/>
        <v>2952.5700000000943</v>
      </c>
      <c r="E207" s="2">
        <f t="shared" si="68"/>
        <v>1336914.5</v>
      </c>
      <c r="F207" s="6">
        <f t="shared" si="57"/>
        <v>1339867.07</v>
      </c>
      <c r="G207" s="2">
        <f t="shared" si="63"/>
        <v>564478.22338391328</v>
      </c>
      <c r="H207" s="3">
        <f t="shared" si="62"/>
        <v>0.42129419852367389</v>
      </c>
      <c r="I207" s="2">
        <f t="shared" si="64"/>
        <v>55788.913431213674</v>
      </c>
      <c r="J207" s="3">
        <f t="shared" si="58"/>
        <v>4.1637648002807975E-2</v>
      </c>
      <c r="K207" s="2">
        <f t="shared" si="65"/>
        <v>45535.623654701536</v>
      </c>
      <c r="L207" s="3">
        <f t="shared" si="52"/>
        <v>3.3985180078126356E-2</v>
      </c>
      <c r="M207" s="2">
        <f t="shared" si="66"/>
        <v>296115.93482500943</v>
      </c>
      <c r="N207" s="3">
        <f t="shared" si="54"/>
        <v>0.22100396483735466</v>
      </c>
      <c r="O207" s="2">
        <f t="shared" si="67"/>
        <v>377948.37470516202</v>
      </c>
      <c r="P207" s="3">
        <f t="shared" si="56"/>
        <v>0.28207900855803703</v>
      </c>
      <c r="Q207" s="11">
        <f t="shared" si="59"/>
        <v>1339867.0699999998</v>
      </c>
      <c r="R207" s="12">
        <f t="shared" si="60"/>
        <v>0.99999999999999989</v>
      </c>
    </row>
    <row r="208" spans="1:18" x14ac:dyDescent="0.25">
      <c r="A208" s="7" t="s">
        <v>25</v>
      </c>
      <c r="B208" s="4">
        <v>42732</v>
      </c>
      <c r="C208" s="2">
        <v>0.08</v>
      </c>
      <c r="D208" s="2">
        <f t="shared" si="61"/>
        <v>2952.6500000000942</v>
      </c>
      <c r="E208" s="2">
        <f t="shared" si="68"/>
        <v>1336914.5</v>
      </c>
      <c r="F208" s="6">
        <f t="shared" si="57"/>
        <v>1339867.1500000001</v>
      </c>
      <c r="G208" s="2">
        <f t="shared" si="63"/>
        <v>564478.25708744919</v>
      </c>
      <c r="H208" s="3">
        <f t="shared" si="62"/>
        <v>0.42129419852367389</v>
      </c>
      <c r="I208" s="2">
        <f t="shared" si="64"/>
        <v>55788.916762225519</v>
      </c>
      <c r="J208" s="3">
        <f t="shared" si="58"/>
        <v>4.1637648002807975E-2</v>
      </c>
      <c r="K208" s="2">
        <f t="shared" si="65"/>
        <v>45535.626373515945</v>
      </c>
      <c r="L208" s="3">
        <f t="shared" si="52"/>
        <v>3.3985180078126356E-2</v>
      </c>
      <c r="M208" s="2">
        <f t="shared" si="66"/>
        <v>296115.9525053266</v>
      </c>
      <c r="N208" s="3">
        <f t="shared" si="54"/>
        <v>0.22100396483735463</v>
      </c>
      <c r="O208" s="2">
        <f t="shared" si="67"/>
        <v>377948.39727148274</v>
      </c>
      <c r="P208" s="3">
        <f t="shared" si="56"/>
        <v>0.28207900855803703</v>
      </c>
      <c r="Q208" s="11">
        <f t="shared" si="59"/>
        <v>1339867.1499999999</v>
      </c>
      <c r="R208" s="12">
        <f t="shared" si="60"/>
        <v>0.99999999999999989</v>
      </c>
    </row>
    <row r="209" spans="1:18" x14ac:dyDescent="0.25">
      <c r="A209" s="7" t="s">
        <v>25</v>
      </c>
      <c r="B209" s="4">
        <v>42732</v>
      </c>
      <c r="C209" s="2">
        <v>0.67</v>
      </c>
      <c r="D209" s="2">
        <f t="shared" si="61"/>
        <v>2953.3200000000943</v>
      </c>
      <c r="E209" s="2">
        <f t="shared" si="68"/>
        <v>1336914.5</v>
      </c>
      <c r="F209" s="6">
        <f t="shared" si="57"/>
        <v>1339867.82</v>
      </c>
      <c r="G209" s="2">
        <f t="shared" si="63"/>
        <v>564478.53935456218</v>
      </c>
      <c r="H209" s="3">
        <f t="shared" si="62"/>
        <v>0.42129419852367389</v>
      </c>
      <c r="I209" s="2">
        <f t="shared" si="64"/>
        <v>55788.944659449677</v>
      </c>
      <c r="J209" s="3">
        <f t="shared" si="58"/>
        <v>4.1637648002807975E-2</v>
      </c>
      <c r="K209" s="2">
        <f t="shared" si="65"/>
        <v>45535.64914358659</v>
      </c>
      <c r="L209" s="3">
        <f t="shared" si="52"/>
        <v>3.3985180078126356E-2</v>
      </c>
      <c r="M209" s="2">
        <f t="shared" si="66"/>
        <v>296116.10057798302</v>
      </c>
      <c r="N209" s="3">
        <f t="shared" si="54"/>
        <v>0.22100396483735463</v>
      </c>
      <c r="O209" s="2">
        <f t="shared" si="67"/>
        <v>377948.58626441844</v>
      </c>
      <c r="P209" s="3">
        <f t="shared" si="56"/>
        <v>0.28207900855803703</v>
      </c>
      <c r="Q209" s="11">
        <f t="shared" si="59"/>
        <v>1339867.8199999998</v>
      </c>
      <c r="R209" s="12">
        <f t="shared" si="60"/>
        <v>0.99999999999999989</v>
      </c>
    </row>
    <row r="210" spans="1:18" x14ac:dyDescent="0.25">
      <c r="A210" s="5" t="s">
        <v>18</v>
      </c>
      <c r="B210" s="4">
        <v>42736</v>
      </c>
      <c r="C210" s="2">
        <v>0.28999999999999998</v>
      </c>
      <c r="D210" s="2">
        <f t="shared" si="61"/>
        <v>2953.6100000000943</v>
      </c>
      <c r="E210" s="2">
        <f t="shared" si="68"/>
        <v>1336914.5</v>
      </c>
      <c r="F210" s="6">
        <f t="shared" si="57"/>
        <v>1339868.1100000001</v>
      </c>
      <c r="G210" s="2">
        <f t="shared" si="63"/>
        <v>564478.66152987978</v>
      </c>
      <c r="H210" s="3">
        <f t="shared" si="62"/>
        <v>0.42129419852367389</v>
      </c>
      <c r="I210" s="2">
        <f t="shared" si="64"/>
        <v>55788.956734367603</v>
      </c>
      <c r="J210" s="3">
        <f t="shared" si="58"/>
        <v>4.1637648002807975E-2</v>
      </c>
      <c r="K210" s="2">
        <f t="shared" si="65"/>
        <v>45535.658999288818</v>
      </c>
      <c r="L210" s="3">
        <f t="shared" si="52"/>
        <v>3.3985180078126356E-2</v>
      </c>
      <c r="M210" s="2">
        <f t="shared" si="66"/>
        <v>296116.16466913285</v>
      </c>
      <c r="N210" s="3">
        <f t="shared" si="54"/>
        <v>0.22100396483735466</v>
      </c>
      <c r="O210" s="2">
        <f t="shared" si="67"/>
        <v>377948.6680673309</v>
      </c>
      <c r="P210" s="3">
        <f t="shared" si="56"/>
        <v>0.28207900855803703</v>
      </c>
      <c r="Q210" s="11">
        <f t="shared" si="59"/>
        <v>1339868.1100000001</v>
      </c>
      <c r="R210" s="12">
        <f t="shared" si="60"/>
        <v>0.99999999999999989</v>
      </c>
    </row>
    <row r="211" spans="1:18" x14ac:dyDescent="0.25">
      <c r="A211" s="5" t="s">
        <v>24</v>
      </c>
      <c r="B211" s="4">
        <v>42738</v>
      </c>
      <c r="C211" s="2">
        <v>2245.5</v>
      </c>
      <c r="D211" s="2">
        <f t="shared" si="61"/>
        <v>5199.1100000000943</v>
      </c>
      <c r="E211" s="2">
        <f t="shared" si="68"/>
        <v>1336914.5</v>
      </c>
      <c r="F211" s="6">
        <f t="shared" si="57"/>
        <v>1342113.6100000001</v>
      </c>
      <c r="G211" s="2">
        <f t="shared" si="63"/>
        <v>565424.67765266472</v>
      </c>
      <c r="H211" s="3">
        <f t="shared" si="62"/>
        <v>0.42129419852367389</v>
      </c>
      <c r="I211" s="2">
        <f t="shared" si="64"/>
        <v>55882.454072957909</v>
      </c>
      <c r="J211" s="3">
        <f t="shared" si="58"/>
        <v>4.1637648002807975E-2</v>
      </c>
      <c r="K211" s="2">
        <f t="shared" si="65"/>
        <v>45611.972721154249</v>
      </c>
      <c r="L211" s="3">
        <f t="shared" si="52"/>
        <v>3.3985180078126356E-2</v>
      </c>
      <c r="M211" s="2">
        <f t="shared" si="66"/>
        <v>296612.42907217512</v>
      </c>
      <c r="N211" s="3">
        <f t="shared" si="54"/>
        <v>0.22100396483735463</v>
      </c>
      <c r="O211" s="2">
        <f t="shared" si="67"/>
        <v>378582.07648104802</v>
      </c>
      <c r="P211" s="3">
        <f t="shared" si="56"/>
        <v>0.28207900855803703</v>
      </c>
      <c r="Q211" s="11">
        <f t="shared" si="59"/>
        <v>1342113.6099999999</v>
      </c>
      <c r="R211" s="12">
        <f t="shared" si="60"/>
        <v>0.99999999999999989</v>
      </c>
    </row>
    <row r="212" spans="1:18" x14ac:dyDescent="0.25">
      <c r="A212" s="7" t="s">
        <v>25</v>
      </c>
      <c r="B212" s="4">
        <v>42739</v>
      </c>
      <c r="C212" s="2">
        <v>0.59</v>
      </c>
      <c r="D212" s="2">
        <f t="shared" si="61"/>
        <v>5199.7000000000944</v>
      </c>
      <c r="E212" s="2">
        <f t="shared" si="68"/>
        <v>1336914.5</v>
      </c>
      <c r="F212" s="6">
        <f t="shared" si="57"/>
        <v>1342114.2000000002</v>
      </c>
      <c r="G212" s="2">
        <f t="shared" si="63"/>
        <v>565424.92621624179</v>
      </c>
      <c r="H212" s="3">
        <f t="shared" si="62"/>
        <v>0.42129419852367384</v>
      </c>
      <c r="I212" s="2">
        <f t="shared" si="64"/>
        <v>55882.478639170229</v>
      </c>
      <c r="J212" s="3">
        <f t="shared" si="58"/>
        <v>4.1637648002807975E-2</v>
      </c>
      <c r="K212" s="2">
        <f t="shared" si="65"/>
        <v>45611.9927724105</v>
      </c>
      <c r="L212" s="3">
        <f t="shared" si="52"/>
        <v>3.3985180078126356E-2</v>
      </c>
      <c r="M212" s="2">
        <f t="shared" si="66"/>
        <v>296612.55946451437</v>
      </c>
      <c r="N212" s="3">
        <f t="shared" si="54"/>
        <v>0.22100396483735463</v>
      </c>
      <c r="O212" s="2">
        <f t="shared" si="67"/>
        <v>378582.24290766305</v>
      </c>
      <c r="P212" s="3">
        <f t="shared" si="56"/>
        <v>0.28207900855803703</v>
      </c>
      <c r="Q212" s="11">
        <f t="shared" si="59"/>
        <v>1342114.2</v>
      </c>
      <c r="R212" s="12">
        <f t="shared" si="60"/>
        <v>0.99999999999999978</v>
      </c>
    </row>
    <row r="213" spans="1:18" x14ac:dyDescent="0.25">
      <c r="A213" s="5" t="s">
        <v>28</v>
      </c>
      <c r="B213" s="4">
        <v>42745</v>
      </c>
      <c r="C213" s="2">
        <v>-2245.5</v>
      </c>
      <c r="D213" s="2">
        <f t="shared" si="61"/>
        <v>2954.2000000000944</v>
      </c>
      <c r="E213" s="2">
        <f>E212+2245.5</f>
        <v>1339160</v>
      </c>
      <c r="F213" s="6">
        <f t="shared" si="57"/>
        <v>1342114.2000000002</v>
      </c>
      <c r="G213" s="2">
        <f t="shared" si="63"/>
        <v>565424.92621624179</v>
      </c>
      <c r="H213" s="3">
        <f t="shared" si="62"/>
        <v>0.42129419852367384</v>
      </c>
      <c r="I213" s="2">
        <f t="shared" si="64"/>
        <v>55882.478639170229</v>
      </c>
      <c r="J213" s="3">
        <f t="shared" si="58"/>
        <v>4.1637648002807975E-2</v>
      </c>
      <c r="K213" s="2">
        <f t="shared" si="65"/>
        <v>45611.9927724105</v>
      </c>
      <c r="L213" s="3">
        <f t="shared" si="52"/>
        <v>3.3985180078126356E-2</v>
      </c>
      <c r="M213" s="2">
        <f t="shared" si="66"/>
        <v>296612.55946451437</v>
      </c>
      <c r="N213" s="3">
        <f t="shared" si="54"/>
        <v>0.22100396483735463</v>
      </c>
      <c r="O213" s="2">
        <f t="shared" si="67"/>
        <v>378582.24290766305</v>
      </c>
      <c r="P213" s="3">
        <f t="shared" si="56"/>
        <v>0.28207900855803703</v>
      </c>
      <c r="Q213" s="11">
        <f t="shared" si="59"/>
        <v>1342114.2</v>
      </c>
      <c r="R213" s="12">
        <f t="shared" si="60"/>
        <v>0.99999999999999978</v>
      </c>
    </row>
    <row r="214" spans="1:18" x14ac:dyDescent="0.25">
      <c r="A214" s="7" t="s">
        <v>25</v>
      </c>
      <c r="B214" s="4">
        <v>42746</v>
      </c>
      <c r="C214" s="2">
        <v>0.59</v>
      </c>
      <c r="D214" s="2">
        <f t="shared" si="61"/>
        <v>2954.7900000000946</v>
      </c>
      <c r="E214" s="2">
        <f t="shared" ref="E214:E220" si="69">E213</f>
        <v>1339160</v>
      </c>
      <c r="F214" s="6">
        <f t="shared" si="57"/>
        <v>1342114.79</v>
      </c>
      <c r="G214" s="2">
        <f t="shared" si="63"/>
        <v>565425.17477981886</v>
      </c>
      <c r="H214" s="3">
        <f t="shared" si="62"/>
        <v>0.42129419852367384</v>
      </c>
      <c r="I214" s="2">
        <f t="shared" si="64"/>
        <v>55882.503205382549</v>
      </c>
      <c r="J214" s="3">
        <f t="shared" si="58"/>
        <v>4.1637648002807975E-2</v>
      </c>
      <c r="K214" s="2">
        <f t="shared" si="65"/>
        <v>45612.012823666737</v>
      </c>
      <c r="L214" s="3">
        <f t="shared" si="52"/>
        <v>3.3985180078126356E-2</v>
      </c>
      <c r="M214" s="2">
        <f t="shared" si="66"/>
        <v>296612.68985685357</v>
      </c>
      <c r="N214" s="3">
        <f t="shared" si="54"/>
        <v>0.2210039648373546</v>
      </c>
      <c r="O214" s="2">
        <f t="shared" si="67"/>
        <v>378582.40933427808</v>
      </c>
      <c r="P214" s="3">
        <f t="shared" si="56"/>
        <v>0.28207900855803703</v>
      </c>
      <c r="Q214" s="11">
        <f t="shared" si="59"/>
        <v>1342114.7899999996</v>
      </c>
      <c r="R214" s="12">
        <f t="shared" si="60"/>
        <v>0.99999999999999978</v>
      </c>
    </row>
    <row r="215" spans="1:18" x14ac:dyDescent="0.25">
      <c r="A215" s="7" t="s">
        <v>25</v>
      </c>
      <c r="B215" s="4">
        <v>42753</v>
      </c>
      <c r="C215" s="2">
        <v>0.59</v>
      </c>
      <c r="D215" s="2">
        <f t="shared" si="61"/>
        <v>2955.3800000000947</v>
      </c>
      <c r="E215" s="2">
        <f t="shared" si="69"/>
        <v>1339160</v>
      </c>
      <c r="F215" s="6">
        <f t="shared" si="57"/>
        <v>1342115.3800000001</v>
      </c>
      <c r="G215" s="2">
        <f t="shared" si="63"/>
        <v>565425.42334339605</v>
      </c>
      <c r="H215" s="3">
        <f t="shared" si="62"/>
        <v>0.42129419852367389</v>
      </c>
      <c r="I215" s="2">
        <f t="shared" si="64"/>
        <v>55882.527771594869</v>
      </c>
      <c r="J215" s="3">
        <f t="shared" si="58"/>
        <v>4.1637648002807975E-2</v>
      </c>
      <c r="K215" s="2">
        <f t="shared" si="65"/>
        <v>45612.032874922988</v>
      </c>
      <c r="L215" s="3">
        <f t="shared" si="52"/>
        <v>3.3985180078126356E-2</v>
      </c>
      <c r="M215" s="2">
        <f t="shared" si="66"/>
        <v>296612.82024919282</v>
      </c>
      <c r="N215" s="3">
        <f t="shared" si="54"/>
        <v>0.2210039648373546</v>
      </c>
      <c r="O215" s="2">
        <f t="shared" si="67"/>
        <v>378582.57576089317</v>
      </c>
      <c r="P215" s="3">
        <f t="shared" si="56"/>
        <v>0.28207900855803703</v>
      </c>
      <c r="Q215" s="11">
        <f t="shared" si="59"/>
        <v>1342115.3799999999</v>
      </c>
      <c r="R215" s="12">
        <f t="shared" si="60"/>
        <v>0.99999999999999989</v>
      </c>
    </row>
    <row r="216" spans="1:18" x14ac:dyDescent="0.25">
      <c r="A216" s="7" t="s">
        <v>25</v>
      </c>
      <c r="B216" s="4">
        <v>42760</v>
      </c>
      <c r="C216" s="2">
        <v>0.59</v>
      </c>
      <c r="D216" s="2">
        <f t="shared" si="61"/>
        <v>2955.9700000000948</v>
      </c>
      <c r="E216" s="2">
        <f t="shared" si="69"/>
        <v>1339160</v>
      </c>
      <c r="F216" s="6">
        <f t="shared" si="57"/>
        <v>1342115.9700000002</v>
      </c>
      <c r="G216" s="2">
        <f t="shared" si="63"/>
        <v>565425.67190697324</v>
      </c>
      <c r="H216" s="3">
        <f t="shared" si="62"/>
        <v>0.42129419852367389</v>
      </c>
      <c r="I216" s="2">
        <f t="shared" si="64"/>
        <v>55882.552337807196</v>
      </c>
      <c r="J216" s="3">
        <f t="shared" si="58"/>
        <v>4.1637648002807975E-2</v>
      </c>
      <c r="K216" s="2">
        <f t="shared" si="65"/>
        <v>45612.05292617924</v>
      </c>
      <c r="L216" s="3">
        <f t="shared" si="52"/>
        <v>3.3985180078126356E-2</v>
      </c>
      <c r="M216" s="2">
        <f t="shared" si="66"/>
        <v>296612.95064153208</v>
      </c>
      <c r="N216" s="3">
        <f t="shared" si="54"/>
        <v>0.22100396483735457</v>
      </c>
      <c r="O216" s="2">
        <f t="shared" si="67"/>
        <v>378582.74218750821</v>
      </c>
      <c r="P216" s="3">
        <f t="shared" si="56"/>
        <v>0.28207900855803703</v>
      </c>
      <c r="Q216" s="11">
        <f t="shared" si="59"/>
        <v>1342115.97</v>
      </c>
      <c r="R216" s="12">
        <f t="shared" si="60"/>
        <v>0.99999999999999989</v>
      </c>
    </row>
    <row r="217" spans="1:18" x14ac:dyDescent="0.25">
      <c r="A217" s="5" t="s">
        <v>18</v>
      </c>
      <c r="B217" s="4">
        <v>42767</v>
      </c>
      <c r="C217" s="2">
        <v>0.31</v>
      </c>
      <c r="D217" s="2">
        <f t="shared" si="61"/>
        <v>2956.2800000000948</v>
      </c>
      <c r="E217" s="2">
        <f t="shared" si="69"/>
        <v>1339160</v>
      </c>
      <c r="F217" s="6">
        <f t="shared" si="57"/>
        <v>1342116.28</v>
      </c>
      <c r="G217" s="2">
        <f t="shared" si="63"/>
        <v>565425.80250817467</v>
      </c>
      <c r="H217" s="3">
        <f t="shared" si="62"/>
        <v>0.42129419852367389</v>
      </c>
      <c r="I217" s="2">
        <f t="shared" si="64"/>
        <v>55882.565245478072</v>
      </c>
      <c r="J217" s="3">
        <f t="shared" si="58"/>
        <v>4.1637648002807975E-2</v>
      </c>
      <c r="K217" s="2">
        <f t="shared" si="65"/>
        <v>45612.063461585058</v>
      </c>
      <c r="L217" s="3">
        <f t="shared" si="52"/>
        <v>3.3985180078126356E-2</v>
      </c>
      <c r="M217" s="2">
        <f t="shared" si="66"/>
        <v>296613.01915276115</v>
      </c>
      <c r="N217" s="3">
        <f t="shared" si="54"/>
        <v>0.22100396483735457</v>
      </c>
      <c r="O217" s="2">
        <f t="shared" si="67"/>
        <v>378582.82963200082</v>
      </c>
      <c r="P217" s="3">
        <f t="shared" si="56"/>
        <v>0.28207900855803703</v>
      </c>
      <c r="Q217" s="11">
        <f t="shared" si="59"/>
        <v>1342116.2799999998</v>
      </c>
      <c r="R217" s="12">
        <f t="shared" si="60"/>
        <v>0.99999999999999989</v>
      </c>
    </row>
    <row r="218" spans="1:18" x14ac:dyDescent="0.25">
      <c r="A218" s="7" t="s">
        <v>25</v>
      </c>
      <c r="B218" s="4">
        <v>42767</v>
      </c>
      <c r="C218" s="2">
        <v>0.59</v>
      </c>
      <c r="D218" s="2">
        <f t="shared" si="61"/>
        <v>2956.8700000000949</v>
      </c>
      <c r="E218" s="2">
        <f t="shared" si="69"/>
        <v>1339160</v>
      </c>
      <c r="F218" s="6">
        <f t="shared" si="57"/>
        <v>1342116.8700000001</v>
      </c>
      <c r="G218" s="2">
        <f t="shared" si="63"/>
        <v>565426.05107175186</v>
      </c>
      <c r="H218" s="3">
        <f t="shared" si="62"/>
        <v>0.42129419852367389</v>
      </c>
      <c r="I218" s="2">
        <f t="shared" si="64"/>
        <v>55882.589811690399</v>
      </c>
      <c r="J218" s="3">
        <f t="shared" si="58"/>
        <v>4.1637648002807975E-2</v>
      </c>
      <c r="K218" s="2">
        <f t="shared" si="65"/>
        <v>45612.083512841302</v>
      </c>
      <c r="L218" s="3">
        <f t="shared" si="52"/>
        <v>3.3985180078126356E-2</v>
      </c>
      <c r="M218" s="2">
        <f t="shared" si="66"/>
        <v>296613.1495451004</v>
      </c>
      <c r="N218" s="3">
        <f t="shared" si="54"/>
        <v>0.22100396483735457</v>
      </c>
      <c r="O218" s="2">
        <f t="shared" si="67"/>
        <v>378582.99605861591</v>
      </c>
      <c r="P218" s="3">
        <f t="shared" si="56"/>
        <v>0.28207900855803703</v>
      </c>
      <c r="Q218" s="11">
        <f t="shared" si="59"/>
        <v>1342116.8699999999</v>
      </c>
      <c r="R218" s="12">
        <f t="shared" si="60"/>
        <v>0.99999999999999989</v>
      </c>
    </row>
    <row r="219" spans="1:18" x14ac:dyDescent="0.25">
      <c r="A219" s="5" t="s">
        <v>24</v>
      </c>
      <c r="B219" s="4">
        <v>42769</v>
      </c>
      <c r="C219" s="2">
        <v>2245.5</v>
      </c>
      <c r="D219" s="2">
        <f t="shared" si="61"/>
        <v>5202.3700000000954</v>
      </c>
      <c r="E219" s="2">
        <f t="shared" si="69"/>
        <v>1339160</v>
      </c>
      <c r="F219" s="6">
        <f t="shared" si="57"/>
        <v>1344362.37</v>
      </c>
      <c r="G219" s="2">
        <f t="shared" si="63"/>
        <v>566372.06719453679</v>
      </c>
      <c r="H219" s="3">
        <f t="shared" si="62"/>
        <v>0.42129419852367389</v>
      </c>
      <c r="I219" s="2">
        <f t="shared" si="64"/>
        <v>55976.087150280699</v>
      </c>
      <c r="J219" s="3">
        <f t="shared" si="58"/>
        <v>4.1637648002807975E-2</v>
      </c>
      <c r="K219" s="2">
        <f t="shared" si="65"/>
        <v>45688.397234706739</v>
      </c>
      <c r="L219" s="3">
        <f t="shared" si="52"/>
        <v>3.3985180078126356E-2</v>
      </c>
      <c r="M219" s="2">
        <f t="shared" si="66"/>
        <v>297109.41394814267</v>
      </c>
      <c r="N219" s="3">
        <f t="shared" si="54"/>
        <v>0.22100396483735457</v>
      </c>
      <c r="O219" s="2">
        <f t="shared" si="67"/>
        <v>379216.40447233297</v>
      </c>
      <c r="P219" s="3">
        <f t="shared" si="56"/>
        <v>0.28207900855803703</v>
      </c>
      <c r="Q219" s="11">
        <f t="shared" si="59"/>
        <v>1344362.3699999999</v>
      </c>
      <c r="R219" s="12">
        <f t="shared" si="60"/>
        <v>0.99999999999999989</v>
      </c>
    </row>
    <row r="220" spans="1:18" x14ac:dyDescent="0.25">
      <c r="A220" s="7" t="s">
        <v>25</v>
      </c>
      <c r="B220" s="4">
        <v>42774</v>
      </c>
      <c r="C220" s="2">
        <v>0.59</v>
      </c>
      <c r="D220" s="2">
        <f t="shared" si="61"/>
        <v>5202.9600000000955</v>
      </c>
      <c r="E220" s="2">
        <f t="shared" si="69"/>
        <v>1339160</v>
      </c>
      <c r="F220" s="6">
        <f t="shared" si="57"/>
        <v>1344362.9600000002</v>
      </c>
      <c r="G220" s="2">
        <f t="shared" si="63"/>
        <v>566372.31575811398</v>
      </c>
      <c r="H220" s="3">
        <f t="shared" si="62"/>
        <v>0.42129419852367395</v>
      </c>
      <c r="I220" s="2">
        <f t="shared" si="64"/>
        <v>55976.111716493026</v>
      </c>
      <c r="J220" s="3">
        <f t="shared" si="58"/>
        <v>4.1637648002807975E-2</v>
      </c>
      <c r="K220" s="2">
        <f t="shared" si="65"/>
        <v>45688.417285962983</v>
      </c>
      <c r="L220" s="3">
        <f t="shared" si="52"/>
        <v>3.3985180078126356E-2</v>
      </c>
      <c r="M220" s="2">
        <f t="shared" si="66"/>
        <v>297109.54434048198</v>
      </c>
      <c r="N220" s="3">
        <f t="shared" si="54"/>
        <v>0.2210039648373546</v>
      </c>
      <c r="O220" s="2">
        <f t="shared" si="67"/>
        <v>379216.57089894806</v>
      </c>
      <c r="P220" s="3">
        <f t="shared" si="56"/>
        <v>0.28207900855803703</v>
      </c>
      <c r="Q220" s="11">
        <f t="shared" si="59"/>
        <v>1344362.96</v>
      </c>
      <c r="R220" s="12">
        <f t="shared" si="60"/>
        <v>0.99999999999999989</v>
      </c>
    </row>
    <row r="221" spans="1:18" x14ac:dyDescent="0.25">
      <c r="A221" s="5" t="s">
        <v>28</v>
      </c>
      <c r="B221" s="4">
        <v>42776</v>
      </c>
      <c r="C221" s="2">
        <v>-2245.5</v>
      </c>
      <c r="D221" s="2">
        <f t="shared" si="61"/>
        <v>2957.4600000000955</v>
      </c>
      <c r="E221" s="2">
        <f>E220+2245.5</f>
        <v>1341405.5</v>
      </c>
      <c r="F221" s="6">
        <f t="shared" si="57"/>
        <v>1344362.9600000002</v>
      </c>
      <c r="G221" s="2">
        <f t="shared" si="63"/>
        <v>566372.31575811398</v>
      </c>
      <c r="H221" s="3">
        <f t="shared" si="62"/>
        <v>0.42129419852367395</v>
      </c>
      <c r="I221" s="2">
        <f t="shared" si="64"/>
        <v>55976.111716493026</v>
      </c>
      <c r="J221" s="3">
        <f t="shared" si="58"/>
        <v>4.1637648002807975E-2</v>
      </c>
      <c r="K221" s="2">
        <f t="shared" si="65"/>
        <v>45688.417285962983</v>
      </c>
      <c r="L221" s="3">
        <f t="shared" si="52"/>
        <v>3.3985180078126356E-2</v>
      </c>
      <c r="M221" s="2">
        <f t="shared" si="66"/>
        <v>297109.54434048198</v>
      </c>
      <c r="N221" s="3">
        <f t="shared" si="54"/>
        <v>0.2210039648373546</v>
      </c>
      <c r="O221" s="2">
        <f t="shared" si="67"/>
        <v>379216.57089894806</v>
      </c>
      <c r="P221" s="3">
        <f t="shared" si="56"/>
        <v>0.28207900855803703</v>
      </c>
      <c r="Q221" s="11">
        <f t="shared" si="59"/>
        <v>1344362.96</v>
      </c>
      <c r="R221" s="12">
        <f t="shared" si="60"/>
        <v>0.99999999999999989</v>
      </c>
    </row>
    <row r="222" spans="1:18" x14ac:dyDescent="0.25">
      <c r="A222" s="7" t="s">
        <v>25</v>
      </c>
      <c r="B222" s="4">
        <v>42781</v>
      </c>
      <c r="C222" s="2">
        <v>0.59</v>
      </c>
      <c r="D222" s="2">
        <f t="shared" si="61"/>
        <v>2958.0500000000957</v>
      </c>
      <c r="E222" s="2">
        <f t="shared" ref="E222:E227" si="70">E221</f>
        <v>1341405.5</v>
      </c>
      <c r="F222" s="6">
        <f t="shared" si="57"/>
        <v>1344363.55</v>
      </c>
      <c r="G222" s="2">
        <f t="shared" si="63"/>
        <v>566372.56432169105</v>
      </c>
      <c r="H222" s="3">
        <f t="shared" si="62"/>
        <v>0.42129419852367395</v>
      </c>
      <c r="I222" s="2">
        <f t="shared" si="64"/>
        <v>55976.136282705338</v>
      </c>
      <c r="J222" s="3">
        <f t="shared" si="58"/>
        <v>4.1637648002807975E-2</v>
      </c>
      <c r="K222" s="2">
        <f t="shared" si="65"/>
        <v>45688.437337219228</v>
      </c>
      <c r="L222" s="3">
        <f t="shared" si="52"/>
        <v>3.3985180078126356E-2</v>
      </c>
      <c r="M222" s="2">
        <f t="shared" si="66"/>
        <v>297109.67473282124</v>
      </c>
      <c r="N222" s="3">
        <f t="shared" si="54"/>
        <v>0.22100396483735463</v>
      </c>
      <c r="O222" s="2">
        <f t="shared" si="67"/>
        <v>379216.73732556304</v>
      </c>
      <c r="P222" s="3">
        <f t="shared" si="56"/>
        <v>0.28207900855803703</v>
      </c>
      <c r="Q222" s="11">
        <f t="shared" si="59"/>
        <v>1344363.55</v>
      </c>
      <c r="R222" s="12">
        <f t="shared" si="60"/>
        <v>0.99999999999999989</v>
      </c>
    </row>
    <row r="223" spans="1:18" x14ac:dyDescent="0.25">
      <c r="A223" s="7" t="s">
        <v>25</v>
      </c>
      <c r="B223" s="4">
        <v>42788</v>
      </c>
      <c r="C223" s="2">
        <v>0.59</v>
      </c>
      <c r="D223" s="2">
        <f t="shared" si="61"/>
        <v>2958.6400000000958</v>
      </c>
      <c r="E223" s="2">
        <f t="shared" si="70"/>
        <v>1341405.5</v>
      </c>
      <c r="F223" s="6">
        <f t="shared" si="57"/>
        <v>1344364.1400000001</v>
      </c>
      <c r="G223" s="2">
        <f t="shared" si="63"/>
        <v>566372.81288526824</v>
      </c>
      <c r="H223" s="3">
        <f t="shared" si="62"/>
        <v>0.42129419852367395</v>
      </c>
      <c r="I223" s="2">
        <f t="shared" si="64"/>
        <v>55976.160848917665</v>
      </c>
      <c r="J223" s="3">
        <f t="shared" si="58"/>
        <v>4.1637648002807975E-2</v>
      </c>
      <c r="K223" s="2">
        <f t="shared" si="65"/>
        <v>45688.457388475479</v>
      </c>
      <c r="L223" s="3">
        <f t="shared" si="52"/>
        <v>3.3985180078126356E-2</v>
      </c>
      <c r="M223" s="2">
        <f t="shared" si="66"/>
        <v>297109.80512516055</v>
      </c>
      <c r="N223" s="3">
        <f t="shared" si="54"/>
        <v>0.22100396483735466</v>
      </c>
      <c r="O223" s="2">
        <f t="shared" si="67"/>
        <v>379216.90375217813</v>
      </c>
      <c r="P223" s="3">
        <f t="shared" si="56"/>
        <v>0.28207900855803703</v>
      </c>
      <c r="Q223" s="11">
        <f t="shared" si="59"/>
        <v>1344364.1400000001</v>
      </c>
      <c r="R223" s="12">
        <f t="shared" si="60"/>
        <v>0.99999999999999989</v>
      </c>
    </row>
    <row r="224" spans="1:18" x14ac:dyDescent="0.25">
      <c r="A224" s="5" t="s">
        <v>18</v>
      </c>
      <c r="B224" s="4">
        <v>42795</v>
      </c>
      <c r="C224" s="2">
        <v>0.28000000000000003</v>
      </c>
      <c r="D224" s="2">
        <f t="shared" si="61"/>
        <v>2958.920000000096</v>
      </c>
      <c r="E224" s="2">
        <f t="shared" si="70"/>
        <v>1341405.5</v>
      </c>
      <c r="F224" s="6">
        <f t="shared" si="57"/>
        <v>1344364.4200000002</v>
      </c>
      <c r="G224" s="2">
        <f t="shared" si="63"/>
        <v>566372.93084764387</v>
      </c>
      <c r="H224" s="3">
        <f t="shared" si="62"/>
        <v>0.42129419852367395</v>
      </c>
      <c r="I224" s="2">
        <f t="shared" si="64"/>
        <v>55976.172507459109</v>
      </c>
      <c r="J224" s="3">
        <f t="shared" si="58"/>
        <v>4.1637648002807975E-2</v>
      </c>
      <c r="K224" s="2">
        <f t="shared" si="65"/>
        <v>45688.466904325898</v>
      </c>
      <c r="L224" s="3">
        <f t="shared" si="52"/>
        <v>3.3985180078126356E-2</v>
      </c>
      <c r="M224" s="2">
        <f t="shared" si="66"/>
        <v>297109.86700627074</v>
      </c>
      <c r="N224" s="3">
        <f t="shared" si="54"/>
        <v>0.22100396483735466</v>
      </c>
      <c r="O224" s="2">
        <f t="shared" si="67"/>
        <v>379216.98273430055</v>
      </c>
      <c r="P224" s="3">
        <f t="shared" si="56"/>
        <v>0.28207900855803703</v>
      </c>
      <c r="Q224" s="11">
        <f t="shared" si="59"/>
        <v>1344364.42</v>
      </c>
      <c r="R224" s="12">
        <f t="shared" si="60"/>
        <v>0.99999999999999989</v>
      </c>
    </row>
    <row r="225" spans="1:18" x14ac:dyDescent="0.25">
      <c r="A225" s="7" t="s">
        <v>25</v>
      </c>
      <c r="B225" s="4">
        <v>42795</v>
      </c>
      <c r="C225" s="2">
        <v>0.59</v>
      </c>
      <c r="D225" s="2">
        <f t="shared" si="61"/>
        <v>2959.5100000000962</v>
      </c>
      <c r="E225" s="2">
        <f t="shared" si="70"/>
        <v>1341405.5</v>
      </c>
      <c r="F225" s="6">
        <f t="shared" si="57"/>
        <v>1344365.01</v>
      </c>
      <c r="G225" s="2">
        <f t="shared" si="63"/>
        <v>566373.17941122095</v>
      </c>
      <c r="H225" s="3">
        <f t="shared" si="62"/>
        <v>0.42129419852367395</v>
      </c>
      <c r="I225" s="2">
        <f t="shared" si="64"/>
        <v>55976.197073671421</v>
      </c>
      <c r="J225" s="3">
        <f t="shared" si="58"/>
        <v>4.1637648002807975E-2</v>
      </c>
      <c r="K225" s="2">
        <f t="shared" si="65"/>
        <v>45688.486955582142</v>
      </c>
      <c r="L225" s="3">
        <f t="shared" si="52"/>
        <v>3.3985180078126356E-2</v>
      </c>
      <c r="M225" s="2">
        <f t="shared" si="66"/>
        <v>297109.99739860994</v>
      </c>
      <c r="N225" s="3">
        <f t="shared" si="54"/>
        <v>0.22100396483735466</v>
      </c>
      <c r="O225" s="2">
        <f t="shared" si="67"/>
        <v>379217.14916091552</v>
      </c>
      <c r="P225" s="3">
        <f t="shared" si="56"/>
        <v>0.28207900855803703</v>
      </c>
      <c r="Q225" s="11">
        <f t="shared" si="59"/>
        <v>1344365.01</v>
      </c>
      <c r="R225" s="12">
        <f t="shared" si="60"/>
        <v>0.99999999999999989</v>
      </c>
    </row>
    <row r="226" spans="1:18" x14ac:dyDescent="0.25">
      <c r="A226" s="5" t="s">
        <v>24</v>
      </c>
      <c r="B226" s="4">
        <v>42797</v>
      </c>
      <c r="C226" s="2">
        <v>2245.5</v>
      </c>
      <c r="D226" s="2">
        <f t="shared" si="61"/>
        <v>5205.0100000000966</v>
      </c>
      <c r="E226" s="2">
        <f t="shared" si="70"/>
        <v>1341405.5</v>
      </c>
      <c r="F226" s="6">
        <f t="shared" si="57"/>
        <v>1346610.51</v>
      </c>
      <c r="G226" s="2">
        <f t="shared" si="63"/>
        <v>567319.19553400588</v>
      </c>
      <c r="H226" s="3">
        <f t="shared" si="62"/>
        <v>0.421294198523674</v>
      </c>
      <c r="I226" s="2">
        <f t="shared" si="64"/>
        <v>56069.694412261728</v>
      </c>
      <c r="J226" s="3">
        <f t="shared" si="58"/>
        <v>4.1637648002807975E-2</v>
      </c>
      <c r="K226" s="2">
        <f t="shared" si="65"/>
        <v>45764.800677447573</v>
      </c>
      <c r="L226" s="3">
        <f t="shared" si="52"/>
        <v>3.3985180078126356E-2</v>
      </c>
      <c r="M226" s="2">
        <f t="shared" si="66"/>
        <v>297606.2618016522</v>
      </c>
      <c r="N226" s="3">
        <f t="shared" si="54"/>
        <v>0.22100396483735466</v>
      </c>
      <c r="O226" s="2">
        <f t="shared" si="67"/>
        <v>379850.55757463258</v>
      </c>
      <c r="P226" s="3">
        <f t="shared" si="56"/>
        <v>0.28207900855803703</v>
      </c>
      <c r="Q226" s="11">
        <f t="shared" si="59"/>
        <v>1346610.51</v>
      </c>
      <c r="R226" s="12">
        <f t="shared" si="60"/>
        <v>1</v>
      </c>
    </row>
    <row r="227" spans="1:18" x14ac:dyDescent="0.25">
      <c r="A227" s="7" t="s">
        <v>25</v>
      </c>
      <c r="B227" s="4">
        <v>42802</v>
      </c>
      <c r="C227" s="2">
        <v>0.59</v>
      </c>
      <c r="D227" s="2">
        <f t="shared" si="61"/>
        <v>5205.6000000000968</v>
      </c>
      <c r="E227" s="2">
        <f t="shared" si="70"/>
        <v>1341405.5</v>
      </c>
      <c r="F227" s="6">
        <f t="shared" si="57"/>
        <v>1346611.1</v>
      </c>
      <c r="G227" s="2">
        <f t="shared" si="63"/>
        <v>567319.44409758307</v>
      </c>
      <c r="H227" s="3">
        <f t="shared" si="62"/>
        <v>0.421294198523674</v>
      </c>
      <c r="I227" s="2">
        <f t="shared" si="64"/>
        <v>56069.718978474055</v>
      </c>
      <c r="J227" s="3">
        <f t="shared" si="58"/>
        <v>4.1637648002807975E-2</v>
      </c>
      <c r="K227" s="2">
        <f t="shared" si="65"/>
        <v>45764.820728703824</v>
      </c>
      <c r="L227" s="3">
        <f t="shared" si="52"/>
        <v>3.3985180078126356E-2</v>
      </c>
      <c r="M227" s="2">
        <f t="shared" si="66"/>
        <v>297606.39219399152</v>
      </c>
      <c r="N227" s="3">
        <f t="shared" si="54"/>
        <v>0.22100396483735468</v>
      </c>
      <c r="O227" s="2">
        <f t="shared" si="67"/>
        <v>379850.72400124767</v>
      </c>
      <c r="P227" s="3">
        <f t="shared" si="56"/>
        <v>0.28207900855803703</v>
      </c>
      <c r="Q227" s="11">
        <f t="shared" si="59"/>
        <v>1346611.1</v>
      </c>
      <c r="R227" s="12">
        <f t="shared" si="60"/>
        <v>1</v>
      </c>
    </row>
    <row r="228" spans="1:18" x14ac:dyDescent="0.25">
      <c r="A228" s="5" t="s">
        <v>28</v>
      </c>
      <c r="B228" s="4">
        <v>42804</v>
      </c>
      <c r="C228" s="2">
        <v>-2245.5</v>
      </c>
      <c r="D228" s="2">
        <f t="shared" si="61"/>
        <v>2960.1000000000968</v>
      </c>
      <c r="E228" s="2">
        <f>E227+2245.5</f>
        <v>1343651</v>
      </c>
      <c r="F228" s="6">
        <f t="shared" si="57"/>
        <v>1346611.1</v>
      </c>
      <c r="G228" s="2">
        <f t="shared" si="63"/>
        <v>567319.44409758307</v>
      </c>
      <c r="H228" s="3">
        <f t="shared" si="62"/>
        <v>0.421294198523674</v>
      </c>
      <c r="I228" s="2">
        <f t="shared" si="64"/>
        <v>56069.718978474055</v>
      </c>
      <c r="J228" s="3">
        <f t="shared" si="58"/>
        <v>4.1637648002807975E-2</v>
      </c>
      <c r="K228" s="2">
        <f t="shared" si="65"/>
        <v>45764.820728703824</v>
      </c>
      <c r="L228" s="3">
        <f t="shared" si="52"/>
        <v>3.3985180078126356E-2</v>
      </c>
      <c r="M228" s="2">
        <f t="shared" si="66"/>
        <v>297606.39219399152</v>
      </c>
      <c r="N228" s="3">
        <f t="shared" si="54"/>
        <v>0.22100396483735468</v>
      </c>
      <c r="O228" s="2">
        <f t="shared" si="67"/>
        <v>379850.72400124767</v>
      </c>
      <c r="P228" s="3">
        <f t="shared" si="56"/>
        <v>0.28207900855803703</v>
      </c>
      <c r="Q228" s="11">
        <f t="shared" si="59"/>
        <v>1346611.1</v>
      </c>
      <c r="R228" s="12">
        <f t="shared" si="60"/>
        <v>1</v>
      </c>
    </row>
    <row r="229" spans="1:18" x14ac:dyDescent="0.25">
      <c r="A229" s="7" t="s">
        <v>25</v>
      </c>
      <c r="B229" s="4">
        <v>42809</v>
      </c>
      <c r="C229" s="2">
        <v>0.59</v>
      </c>
      <c r="D229" s="2">
        <f t="shared" si="61"/>
        <v>2960.6900000000969</v>
      </c>
      <c r="E229" s="2">
        <f>E228</f>
        <v>1343651</v>
      </c>
      <c r="F229" s="6">
        <f t="shared" si="57"/>
        <v>1346611.6900000002</v>
      </c>
      <c r="G229" s="2">
        <f t="shared" si="63"/>
        <v>567319.69266116025</v>
      </c>
      <c r="H229" s="3">
        <f t="shared" si="62"/>
        <v>0.421294198523674</v>
      </c>
      <c r="I229" s="2">
        <f t="shared" si="64"/>
        <v>56069.743544686382</v>
      </c>
      <c r="J229" s="3">
        <f t="shared" si="58"/>
        <v>4.1637648002807975E-2</v>
      </c>
      <c r="K229" s="2">
        <f t="shared" si="65"/>
        <v>45764.840779960068</v>
      </c>
      <c r="L229" s="3">
        <f t="shared" si="52"/>
        <v>3.3985180078126356E-2</v>
      </c>
      <c r="M229" s="2">
        <f t="shared" si="66"/>
        <v>297606.52258633083</v>
      </c>
      <c r="N229" s="3">
        <f t="shared" si="54"/>
        <v>0.22100396483735471</v>
      </c>
      <c r="O229" s="2">
        <f t="shared" si="67"/>
        <v>379850.89042786276</v>
      </c>
      <c r="P229" s="3">
        <f t="shared" si="56"/>
        <v>0.28207900855803703</v>
      </c>
      <c r="Q229" s="11">
        <f t="shared" si="59"/>
        <v>1346611.6900000002</v>
      </c>
      <c r="R229" s="12">
        <f t="shared" si="60"/>
        <v>1</v>
      </c>
    </row>
    <row r="230" spans="1:18" x14ac:dyDescent="0.25">
      <c r="A230" s="7" t="s">
        <v>25</v>
      </c>
      <c r="B230" s="4">
        <v>42816</v>
      </c>
      <c r="C230" s="2">
        <v>0.59</v>
      </c>
      <c r="D230" s="2">
        <f t="shared" si="61"/>
        <v>2961.2800000000971</v>
      </c>
      <c r="E230" s="2">
        <f>E229</f>
        <v>1343651</v>
      </c>
      <c r="F230" s="6">
        <f t="shared" si="57"/>
        <v>1346612.28</v>
      </c>
      <c r="G230" s="2">
        <f t="shared" si="63"/>
        <v>567319.94122473733</v>
      </c>
      <c r="H230" s="3">
        <f t="shared" si="62"/>
        <v>0.421294198523674</v>
      </c>
      <c r="I230" s="2">
        <f t="shared" si="64"/>
        <v>56069.768110898694</v>
      </c>
      <c r="J230" s="3">
        <f t="shared" si="58"/>
        <v>4.1637648002807975E-2</v>
      </c>
      <c r="K230" s="2">
        <f t="shared" si="65"/>
        <v>45764.860831216312</v>
      </c>
      <c r="L230" s="3">
        <f t="shared" si="52"/>
        <v>3.3985180078126356E-2</v>
      </c>
      <c r="M230" s="2">
        <f t="shared" si="66"/>
        <v>297606.65297867008</v>
      </c>
      <c r="N230" s="3">
        <f t="shared" si="54"/>
        <v>0.22100396483735474</v>
      </c>
      <c r="O230" s="2">
        <f t="shared" si="67"/>
        <v>379851.05685447773</v>
      </c>
      <c r="P230" s="3">
        <f t="shared" si="56"/>
        <v>0.28207900855803703</v>
      </c>
      <c r="Q230" s="11">
        <f t="shared" si="59"/>
        <v>1346612.2800000003</v>
      </c>
      <c r="R230" s="12">
        <f t="shared" si="60"/>
        <v>1</v>
      </c>
    </row>
    <row r="231" spans="1:18" x14ac:dyDescent="0.25">
      <c r="A231" s="7" t="s">
        <v>25</v>
      </c>
      <c r="B231" s="4">
        <v>42823</v>
      </c>
      <c r="C231" s="2">
        <v>0.59</v>
      </c>
      <c r="D231" s="2">
        <f t="shared" si="61"/>
        <v>2961.8700000000972</v>
      </c>
      <c r="E231" s="2">
        <f>E230</f>
        <v>1343651</v>
      </c>
      <c r="F231" s="6">
        <f t="shared" si="57"/>
        <v>1346612.87</v>
      </c>
      <c r="G231" s="2">
        <f t="shared" si="63"/>
        <v>567320.18978831451</v>
      </c>
      <c r="H231" s="3">
        <f t="shared" si="62"/>
        <v>0.42129419852367406</v>
      </c>
      <c r="I231" s="2">
        <f t="shared" si="64"/>
        <v>56069.792677111021</v>
      </c>
      <c r="J231" s="3">
        <f t="shared" si="58"/>
        <v>4.1637648002807975E-2</v>
      </c>
      <c r="K231" s="2">
        <f t="shared" si="65"/>
        <v>45764.880882472564</v>
      </c>
      <c r="L231" s="3">
        <f t="shared" si="52"/>
        <v>3.3985180078126356E-2</v>
      </c>
      <c r="M231" s="2">
        <f t="shared" si="66"/>
        <v>297606.7833710094</v>
      </c>
      <c r="N231" s="3">
        <f t="shared" si="54"/>
        <v>0.22100396483735477</v>
      </c>
      <c r="O231" s="2">
        <f t="shared" si="67"/>
        <v>379851.22328109283</v>
      </c>
      <c r="P231" s="3">
        <f t="shared" si="56"/>
        <v>0.28207900855803703</v>
      </c>
      <c r="Q231" s="11">
        <f t="shared" si="59"/>
        <v>1346612.8700000003</v>
      </c>
      <c r="R231" s="12">
        <f t="shared" si="60"/>
        <v>1</v>
      </c>
    </row>
    <row r="232" spans="1:18" x14ac:dyDescent="0.25">
      <c r="A232" s="5" t="s">
        <v>18</v>
      </c>
      <c r="B232" s="4">
        <v>42826</v>
      </c>
      <c r="C232" s="2">
        <v>0.3</v>
      </c>
      <c r="D232" s="2">
        <f t="shared" si="61"/>
        <v>2962.1700000000974</v>
      </c>
      <c r="E232" s="2">
        <f>E231</f>
        <v>1343651</v>
      </c>
      <c r="F232" s="6">
        <f t="shared" si="57"/>
        <v>1346613.1700000002</v>
      </c>
      <c r="G232" s="2">
        <f t="shared" si="63"/>
        <v>567320.3161765741</v>
      </c>
      <c r="H232" s="3">
        <f t="shared" si="62"/>
        <v>0.42129419852367406</v>
      </c>
      <c r="I232" s="2">
        <f t="shared" si="64"/>
        <v>56069.805168405423</v>
      </c>
      <c r="J232" s="3">
        <f t="shared" si="58"/>
        <v>4.1637648002807975E-2</v>
      </c>
      <c r="K232" s="2">
        <f t="shared" si="65"/>
        <v>45764.891078026587</v>
      </c>
      <c r="L232" s="3">
        <f t="shared" si="52"/>
        <v>3.3985180078126356E-2</v>
      </c>
      <c r="M232" s="2">
        <f t="shared" si="66"/>
        <v>297606.84967219888</v>
      </c>
      <c r="N232" s="3">
        <f t="shared" si="54"/>
        <v>0.22100396483735477</v>
      </c>
      <c r="O232" s="2">
        <f t="shared" si="67"/>
        <v>379851.30790479539</v>
      </c>
      <c r="P232" s="3">
        <f t="shared" si="56"/>
        <v>0.28207900855803703</v>
      </c>
      <c r="Q232" s="11">
        <f t="shared" si="59"/>
        <v>1346613.1700000004</v>
      </c>
      <c r="R232" s="12">
        <f t="shared" si="60"/>
        <v>1</v>
      </c>
    </row>
    <row r="233" spans="1:18" x14ac:dyDescent="0.25">
      <c r="A233" s="5" t="s">
        <v>24</v>
      </c>
      <c r="B233" s="4">
        <v>42828</v>
      </c>
      <c r="C233" s="2">
        <v>2245.5</v>
      </c>
      <c r="D233" s="2">
        <f t="shared" si="61"/>
        <v>5207.6700000000974</v>
      </c>
      <c r="E233" s="2">
        <f>E232</f>
        <v>1343651</v>
      </c>
      <c r="F233" s="6">
        <f t="shared" si="57"/>
        <v>1348858.6700000002</v>
      </c>
      <c r="G233" s="2">
        <f t="shared" si="63"/>
        <v>568266.33229935903</v>
      </c>
      <c r="H233" s="3">
        <f t="shared" si="62"/>
        <v>0.42129419852367406</v>
      </c>
      <c r="I233" s="2">
        <f t="shared" si="64"/>
        <v>56163.302506995729</v>
      </c>
      <c r="J233" s="3">
        <f t="shared" si="58"/>
        <v>4.1637648002807975E-2</v>
      </c>
      <c r="K233" s="2">
        <f t="shared" si="65"/>
        <v>45841.204799892017</v>
      </c>
      <c r="L233" s="3">
        <f t="shared" si="52"/>
        <v>3.3985180078126356E-2</v>
      </c>
      <c r="M233" s="2">
        <f t="shared" si="66"/>
        <v>298103.11407524114</v>
      </c>
      <c r="N233" s="3">
        <f t="shared" si="54"/>
        <v>0.22100396483735477</v>
      </c>
      <c r="O233" s="2">
        <f t="shared" si="67"/>
        <v>380484.71631851251</v>
      </c>
      <c r="P233" s="3">
        <f t="shared" si="56"/>
        <v>0.28207900855803703</v>
      </c>
      <c r="Q233" s="11">
        <f t="shared" si="59"/>
        <v>1348858.6700000004</v>
      </c>
      <c r="R233" s="12">
        <f t="shared" si="60"/>
        <v>1</v>
      </c>
    </row>
    <row r="234" spans="1:18" x14ac:dyDescent="0.25">
      <c r="A234" s="7" t="s">
        <v>25</v>
      </c>
      <c r="B234" s="4">
        <v>42830</v>
      </c>
      <c r="C234" s="2">
        <v>0.59</v>
      </c>
      <c r="D234" s="2">
        <f t="shared" si="61"/>
        <v>5208.2600000000975</v>
      </c>
      <c r="E234" s="2">
        <f>1220166+225000</f>
        <v>1445166</v>
      </c>
      <c r="F234" s="6">
        <f t="shared" si="57"/>
        <v>1450374.26</v>
      </c>
      <c r="G234" s="2">
        <f t="shared" si="63"/>
        <v>611034.26142606686</v>
      </c>
      <c r="H234" s="3">
        <f t="shared" si="62"/>
        <v>0.42129419852367406</v>
      </c>
      <c r="I234" s="2">
        <f t="shared" si="64"/>
        <v>60390.172910213092</v>
      </c>
      <c r="J234" s="3">
        <f t="shared" si="58"/>
        <v>4.1637648002807975E-2</v>
      </c>
      <c r="K234" s="2">
        <f t="shared" si="65"/>
        <v>49291.230406779257</v>
      </c>
      <c r="L234" s="3">
        <f t="shared" si="52"/>
        <v>3.3985180078126356E-2</v>
      </c>
      <c r="M234" s="2">
        <f t="shared" si="66"/>
        <v>320538.46195804444</v>
      </c>
      <c r="N234" s="3">
        <f t="shared" si="54"/>
        <v>0.22100396483735477</v>
      </c>
      <c r="O234" s="2">
        <f t="shared" si="67"/>
        <v>409120.1332988966</v>
      </c>
      <c r="P234" s="3">
        <f t="shared" si="56"/>
        <v>0.28207900855803703</v>
      </c>
      <c r="Q234" s="11">
        <f t="shared" si="59"/>
        <v>1450374.2600000002</v>
      </c>
      <c r="R234" s="12">
        <f t="shared" si="60"/>
        <v>1</v>
      </c>
    </row>
    <row r="235" spans="1:18" x14ac:dyDescent="0.25">
      <c r="A235" s="5" t="s">
        <v>28</v>
      </c>
      <c r="B235" s="4">
        <v>42835</v>
      </c>
      <c r="C235" s="2">
        <v>-2245.5</v>
      </c>
      <c r="D235" s="2">
        <f t="shared" si="61"/>
        <v>2962.7600000000975</v>
      </c>
      <c r="E235" s="2">
        <f>E234+2245.5</f>
        <v>1447411.5</v>
      </c>
      <c r="F235" s="6">
        <f t="shared" si="57"/>
        <v>1450374.26</v>
      </c>
      <c r="G235" s="2">
        <f t="shared" si="63"/>
        <v>611034.26142606686</v>
      </c>
      <c r="H235" s="3">
        <f t="shared" si="62"/>
        <v>0.42129419852367406</v>
      </c>
      <c r="I235" s="2">
        <f t="shared" si="64"/>
        <v>60390.172910213092</v>
      </c>
      <c r="J235" s="3">
        <f t="shared" si="58"/>
        <v>4.1637648002807975E-2</v>
      </c>
      <c r="K235" s="2">
        <f t="shared" si="65"/>
        <v>49291.230406779257</v>
      </c>
      <c r="L235" s="3">
        <f t="shared" si="52"/>
        <v>3.3985180078126356E-2</v>
      </c>
      <c r="M235" s="2">
        <f t="shared" si="66"/>
        <v>320538.46195804444</v>
      </c>
      <c r="N235" s="3">
        <f t="shared" si="54"/>
        <v>0.22100396483735477</v>
      </c>
      <c r="O235" s="2">
        <f t="shared" si="67"/>
        <v>409120.1332988966</v>
      </c>
      <c r="P235" s="3">
        <f t="shared" si="56"/>
        <v>0.28207900855803703</v>
      </c>
      <c r="Q235" s="11">
        <f t="shared" si="59"/>
        <v>1450374.2600000002</v>
      </c>
      <c r="R235" s="12">
        <f t="shared" si="60"/>
        <v>1</v>
      </c>
    </row>
    <row r="236" spans="1:18" x14ac:dyDescent="0.25">
      <c r="A236" s="7" t="s">
        <v>25</v>
      </c>
      <c r="B236" s="4">
        <v>42837</v>
      </c>
      <c r="C236" s="2">
        <v>0.59</v>
      </c>
      <c r="D236" s="2">
        <f t="shared" si="61"/>
        <v>2963.3500000000977</v>
      </c>
      <c r="E236" s="2">
        <f t="shared" ref="E236:E241" si="71">E235</f>
        <v>1447411.5</v>
      </c>
      <c r="F236" s="6">
        <f t="shared" si="57"/>
        <v>1450374.85</v>
      </c>
      <c r="G236" s="2">
        <f t="shared" si="63"/>
        <v>611034.50998964405</v>
      </c>
      <c r="H236" s="3">
        <f t="shared" si="62"/>
        <v>0.42129419852367406</v>
      </c>
      <c r="I236" s="2">
        <f t="shared" si="64"/>
        <v>60390.197476425419</v>
      </c>
      <c r="J236" s="3">
        <f t="shared" si="58"/>
        <v>4.1637648002807975E-2</v>
      </c>
      <c r="K236" s="2">
        <f t="shared" si="65"/>
        <v>49291.250458035509</v>
      </c>
      <c r="L236" s="3">
        <f t="shared" si="52"/>
        <v>3.3985180078126356E-2</v>
      </c>
      <c r="M236" s="2">
        <f t="shared" si="66"/>
        <v>320538.5923503837</v>
      </c>
      <c r="N236" s="3">
        <f t="shared" si="54"/>
        <v>0.22100396483735477</v>
      </c>
      <c r="O236" s="2">
        <f t="shared" si="67"/>
        <v>409120.29972551169</v>
      </c>
      <c r="P236" s="3">
        <f t="shared" si="56"/>
        <v>0.28207900855803703</v>
      </c>
      <c r="Q236" s="11">
        <f t="shared" si="59"/>
        <v>1450374.8500000006</v>
      </c>
      <c r="R236" s="12">
        <f t="shared" si="60"/>
        <v>1</v>
      </c>
    </row>
    <row r="237" spans="1:18" x14ac:dyDescent="0.25">
      <c r="A237" s="7" t="s">
        <v>25</v>
      </c>
      <c r="B237" s="4">
        <v>42844</v>
      </c>
      <c r="C237" s="2">
        <v>0.59</v>
      </c>
      <c r="D237" s="2">
        <f t="shared" si="61"/>
        <v>2963.9400000000978</v>
      </c>
      <c r="E237" s="2">
        <f t="shared" si="71"/>
        <v>1447411.5</v>
      </c>
      <c r="F237" s="6">
        <f t="shared" si="57"/>
        <v>1450375.4400000002</v>
      </c>
      <c r="G237" s="2">
        <f t="shared" si="63"/>
        <v>611034.75855322124</v>
      </c>
      <c r="H237" s="3">
        <f t="shared" si="62"/>
        <v>0.42129419852367411</v>
      </c>
      <c r="I237" s="2">
        <f t="shared" si="64"/>
        <v>60390.222042637746</v>
      </c>
      <c r="J237" s="3">
        <f t="shared" si="58"/>
        <v>4.1637648002807975E-2</v>
      </c>
      <c r="K237" s="2">
        <f t="shared" si="65"/>
        <v>49291.270509291753</v>
      </c>
      <c r="L237" s="3">
        <f t="shared" si="52"/>
        <v>3.3985180078126356E-2</v>
      </c>
      <c r="M237" s="2">
        <f t="shared" si="66"/>
        <v>320538.72274272301</v>
      </c>
      <c r="N237" s="3">
        <f t="shared" si="54"/>
        <v>0.22100396483735479</v>
      </c>
      <c r="O237" s="2">
        <f t="shared" si="67"/>
        <v>409120.46615212678</v>
      </c>
      <c r="P237" s="3">
        <f t="shared" si="56"/>
        <v>0.28207900855803703</v>
      </c>
      <c r="Q237" s="11">
        <f t="shared" si="59"/>
        <v>1450375.4400000004</v>
      </c>
      <c r="R237" s="12">
        <f t="shared" si="60"/>
        <v>1.0000000000000004</v>
      </c>
    </row>
    <row r="238" spans="1:18" x14ac:dyDescent="0.25">
      <c r="A238" s="7" t="s">
        <v>25</v>
      </c>
      <c r="B238" s="4">
        <v>42851</v>
      </c>
      <c r="C238" s="2">
        <v>0.59</v>
      </c>
      <c r="D238" s="2">
        <f t="shared" si="61"/>
        <v>2964.530000000098</v>
      </c>
      <c r="E238" s="2">
        <f t="shared" si="71"/>
        <v>1447411.5</v>
      </c>
      <c r="F238" s="6">
        <f t="shared" si="57"/>
        <v>1450376.03</v>
      </c>
      <c r="G238" s="2">
        <f t="shared" si="63"/>
        <v>611035.00711679831</v>
      </c>
      <c r="H238" s="3">
        <f t="shared" si="62"/>
        <v>0.42129419852367411</v>
      </c>
      <c r="I238" s="2">
        <f t="shared" si="64"/>
        <v>60390.246608850059</v>
      </c>
      <c r="J238" s="3">
        <f t="shared" si="58"/>
        <v>4.1637648002807975E-2</v>
      </c>
      <c r="K238" s="2">
        <f t="shared" si="65"/>
        <v>49291.290560547997</v>
      </c>
      <c r="L238" s="3">
        <f t="shared" si="52"/>
        <v>3.3985180078126356E-2</v>
      </c>
      <c r="M238" s="2">
        <f t="shared" si="66"/>
        <v>320538.85313506227</v>
      </c>
      <c r="N238" s="3">
        <f t="shared" si="54"/>
        <v>0.22100396483735479</v>
      </c>
      <c r="O238" s="2">
        <f t="shared" si="67"/>
        <v>409120.63257874176</v>
      </c>
      <c r="P238" s="3">
        <f t="shared" si="56"/>
        <v>0.28207900855803703</v>
      </c>
      <c r="Q238" s="11">
        <f t="shared" si="59"/>
        <v>1450376.0300000003</v>
      </c>
      <c r="R238" s="12">
        <f t="shared" si="60"/>
        <v>1.0000000000000004</v>
      </c>
    </row>
    <row r="239" spans="1:18" x14ac:dyDescent="0.25">
      <c r="A239" s="5" t="s">
        <v>18</v>
      </c>
      <c r="B239" s="4">
        <v>42856</v>
      </c>
      <c r="C239" s="2">
        <v>0.3</v>
      </c>
      <c r="D239" s="2">
        <f t="shared" si="61"/>
        <v>2964.8300000000982</v>
      </c>
      <c r="E239" s="2">
        <f t="shared" si="71"/>
        <v>1447411.5</v>
      </c>
      <c r="F239" s="6">
        <f t="shared" si="57"/>
        <v>1450376.33</v>
      </c>
      <c r="G239" s="2">
        <f t="shared" si="63"/>
        <v>611035.13350505789</v>
      </c>
      <c r="H239" s="3">
        <f t="shared" si="62"/>
        <v>0.42129419852367411</v>
      </c>
      <c r="I239" s="2">
        <f t="shared" si="64"/>
        <v>60390.259100144467</v>
      </c>
      <c r="J239" s="3">
        <f t="shared" si="58"/>
        <v>4.1637648002807975E-2</v>
      </c>
      <c r="K239" s="2">
        <f t="shared" si="65"/>
        <v>49291.30075610202</v>
      </c>
      <c r="L239" s="3">
        <f t="shared" si="52"/>
        <v>3.3985180078126356E-2</v>
      </c>
      <c r="M239" s="2">
        <f t="shared" si="66"/>
        <v>320538.91943625169</v>
      </c>
      <c r="N239" s="3">
        <f t="shared" si="54"/>
        <v>0.22100396483735477</v>
      </c>
      <c r="O239" s="2">
        <f t="shared" si="67"/>
        <v>409120.71720244433</v>
      </c>
      <c r="P239" s="3">
        <f t="shared" si="56"/>
        <v>0.28207900855803703</v>
      </c>
      <c r="Q239" s="11">
        <f t="shared" si="59"/>
        <v>1450376.3300000005</v>
      </c>
      <c r="R239" s="12">
        <f t="shared" si="60"/>
        <v>1.0000000000000002</v>
      </c>
    </row>
    <row r="240" spans="1:18" x14ac:dyDescent="0.25">
      <c r="A240" s="5" t="s">
        <v>24</v>
      </c>
      <c r="B240" s="4">
        <v>42858</v>
      </c>
      <c r="C240" s="2">
        <v>2245.5</v>
      </c>
      <c r="D240" s="2">
        <f>D239+C240</f>
        <v>5210.3300000000982</v>
      </c>
      <c r="E240" s="2">
        <f t="shared" si="71"/>
        <v>1447411.5</v>
      </c>
      <c r="F240" s="6">
        <f t="shared" si="57"/>
        <v>1452621.83</v>
      </c>
      <c r="G240" s="2">
        <f t="shared" si="63"/>
        <v>611981.14962784282</v>
      </c>
      <c r="H240" s="3">
        <f t="shared" si="62"/>
        <v>0.42129419852367411</v>
      </c>
      <c r="I240" s="2">
        <f t="shared" si="64"/>
        <v>60483.756438734767</v>
      </c>
      <c r="J240" s="3">
        <f t="shared" si="58"/>
        <v>4.1637648002807975E-2</v>
      </c>
      <c r="K240" s="2">
        <f t="shared" si="65"/>
        <v>49367.614477967451</v>
      </c>
      <c r="L240" s="3">
        <f t="shared" si="52"/>
        <v>3.3985180078126356E-2</v>
      </c>
      <c r="M240" s="2">
        <f t="shared" si="66"/>
        <v>321035.18383929395</v>
      </c>
      <c r="N240" s="3">
        <f t="shared" si="54"/>
        <v>0.22100396483735477</v>
      </c>
      <c r="O240" s="2">
        <f t="shared" si="67"/>
        <v>409754.12561616144</v>
      </c>
      <c r="P240" s="3">
        <f t="shared" si="56"/>
        <v>0.28207900855803703</v>
      </c>
      <c r="Q240" s="11">
        <f t="shared" si="59"/>
        <v>1452621.8300000005</v>
      </c>
      <c r="R240" s="12">
        <f t="shared" si="60"/>
        <v>1.0000000000000002</v>
      </c>
    </row>
    <row r="241" spans="1:18" x14ac:dyDescent="0.25">
      <c r="A241" s="5" t="s">
        <v>25</v>
      </c>
      <c r="B241" s="4">
        <v>42858</v>
      </c>
      <c r="C241" s="2">
        <v>0.59</v>
      </c>
      <c r="D241" s="2">
        <f>D240+C241</f>
        <v>5210.9200000000983</v>
      </c>
      <c r="E241" s="2">
        <f t="shared" si="71"/>
        <v>1447411.5</v>
      </c>
      <c r="F241" s="6">
        <f t="shared" si="57"/>
        <v>1452622.4200000002</v>
      </c>
      <c r="G241" s="2">
        <f t="shared" si="63"/>
        <v>611981.39819142001</v>
      </c>
      <c r="H241" s="3">
        <f t="shared" si="62"/>
        <v>0.42129419852367411</v>
      </c>
      <c r="I241" s="2">
        <f t="shared" si="64"/>
        <v>60483.781004947094</v>
      </c>
      <c r="J241" s="3">
        <f t="shared" si="58"/>
        <v>4.1637648002807975E-2</v>
      </c>
      <c r="K241" s="2">
        <f t="shared" si="65"/>
        <v>49367.634529223702</v>
      </c>
      <c r="L241" s="3">
        <f t="shared" si="52"/>
        <v>3.3985180078126356E-2</v>
      </c>
      <c r="M241" s="2">
        <f t="shared" si="66"/>
        <v>321035.31423163321</v>
      </c>
      <c r="N241" s="3">
        <f t="shared" si="54"/>
        <v>0.22100396483735477</v>
      </c>
      <c r="O241" s="2">
        <f t="shared" si="67"/>
        <v>409754.29204277648</v>
      </c>
      <c r="P241" s="3">
        <f t="shared" si="56"/>
        <v>0.28207900855803703</v>
      </c>
      <c r="Q241" s="11">
        <f t="shared" si="59"/>
        <v>1452622.4200000004</v>
      </c>
      <c r="R241" s="12">
        <f t="shared" si="60"/>
        <v>1.0000000000000002</v>
      </c>
    </row>
    <row r="242" spans="1:18" x14ac:dyDescent="0.25">
      <c r="A242" s="5" t="s">
        <v>28</v>
      </c>
      <c r="B242" s="4">
        <v>42865</v>
      </c>
      <c r="C242" s="2">
        <v>-2245.5</v>
      </c>
      <c r="D242" s="2">
        <f>D241+C242</f>
        <v>2965.4200000000983</v>
      </c>
      <c r="E242" s="2">
        <f>E241+2245.5</f>
        <v>1449657</v>
      </c>
      <c r="F242" s="6">
        <f t="shared" si="57"/>
        <v>1452622.4200000002</v>
      </c>
      <c r="G242" s="2">
        <f t="shared" si="63"/>
        <v>611981.39819142001</v>
      </c>
      <c r="H242" s="3">
        <f t="shared" si="62"/>
        <v>0.42129419852367411</v>
      </c>
      <c r="I242" s="2">
        <f t="shared" si="64"/>
        <v>60483.781004947094</v>
      </c>
      <c r="J242" s="3">
        <f t="shared" si="58"/>
        <v>4.1637648002807975E-2</v>
      </c>
      <c r="K242" s="2">
        <f t="shared" si="65"/>
        <v>49367.634529223702</v>
      </c>
      <c r="L242" s="3">
        <f t="shared" si="52"/>
        <v>3.3985180078126356E-2</v>
      </c>
      <c r="M242" s="2">
        <f t="shared" si="66"/>
        <v>321035.31423163321</v>
      </c>
      <c r="N242" s="3">
        <f t="shared" si="54"/>
        <v>0.22100396483735477</v>
      </c>
      <c r="O242" s="2">
        <f t="shared" si="67"/>
        <v>409754.29204277648</v>
      </c>
      <c r="P242" s="3">
        <f t="shared" si="56"/>
        <v>0.28207900855803703</v>
      </c>
      <c r="Q242" s="11">
        <f t="shared" si="59"/>
        <v>1452622.4200000004</v>
      </c>
      <c r="R242" s="12">
        <f t="shared" si="60"/>
        <v>1.0000000000000002</v>
      </c>
    </row>
    <row r="243" spans="1:18" x14ac:dyDescent="0.25">
      <c r="A243" s="7" t="s">
        <v>25</v>
      </c>
      <c r="B243" s="4">
        <v>42865</v>
      </c>
      <c r="C243" s="2">
        <v>0.59</v>
      </c>
      <c r="D243" s="2">
        <f t="shared" si="61"/>
        <v>2966.0100000000984</v>
      </c>
      <c r="E243" s="2">
        <f t="shared" ref="E243:E249" si="72">E242</f>
        <v>1449657</v>
      </c>
      <c r="F243" s="6">
        <f t="shared" si="57"/>
        <v>1452623.01</v>
      </c>
      <c r="G243" s="2">
        <f t="shared" si="63"/>
        <v>611981.64675499708</v>
      </c>
      <c r="H243" s="3">
        <f t="shared" si="62"/>
        <v>0.42129419852367411</v>
      </c>
      <c r="I243" s="2">
        <f t="shared" si="64"/>
        <v>60483.805571159413</v>
      </c>
      <c r="J243" s="3">
        <f t="shared" si="58"/>
        <v>4.1637648002807975E-2</v>
      </c>
      <c r="K243" s="2">
        <f t="shared" si="65"/>
        <v>49367.654580479946</v>
      </c>
      <c r="L243" s="3">
        <f t="shared" si="52"/>
        <v>3.3985180078126356E-2</v>
      </c>
      <c r="M243" s="2">
        <f t="shared" si="66"/>
        <v>321035.44462397246</v>
      </c>
      <c r="N243" s="3">
        <f t="shared" si="54"/>
        <v>0.22100396483735479</v>
      </c>
      <c r="O243" s="2">
        <f t="shared" si="67"/>
        <v>409754.45846939151</v>
      </c>
      <c r="P243" s="3">
        <f t="shared" si="56"/>
        <v>0.28207900855803703</v>
      </c>
      <c r="Q243" s="11">
        <f t="shared" si="59"/>
        <v>1452623.0100000005</v>
      </c>
      <c r="R243" s="12">
        <f t="shared" si="60"/>
        <v>1.0000000000000004</v>
      </c>
    </row>
    <row r="244" spans="1:18" x14ac:dyDescent="0.25">
      <c r="A244" s="7" t="s">
        <v>25</v>
      </c>
      <c r="B244" s="4">
        <v>42872</v>
      </c>
      <c r="C244" s="2">
        <v>0.59</v>
      </c>
      <c r="D244" s="2">
        <f t="shared" si="61"/>
        <v>2966.6000000000986</v>
      </c>
      <c r="E244" s="2">
        <f t="shared" si="72"/>
        <v>1449657</v>
      </c>
      <c r="F244" s="6">
        <f t="shared" si="57"/>
        <v>1452623.6</v>
      </c>
      <c r="G244" s="2">
        <f t="shared" si="63"/>
        <v>611981.89531857427</v>
      </c>
      <c r="H244" s="3">
        <f t="shared" si="62"/>
        <v>0.42129419852367417</v>
      </c>
      <c r="I244" s="2">
        <f t="shared" si="64"/>
        <v>60483.830137371733</v>
      </c>
      <c r="J244" s="3">
        <f t="shared" si="58"/>
        <v>4.1637648002807975E-2</v>
      </c>
      <c r="K244" s="2">
        <f t="shared" si="65"/>
        <v>49367.67463173619</v>
      </c>
      <c r="L244" s="3">
        <f t="shared" si="52"/>
        <v>3.3985180078126356E-2</v>
      </c>
      <c r="M244" s="2">
        <f t="shared" si="66"/>
        <v>321035.57501631178</v>
      </c>
      <c r="N244" s="3">
        <f t="shared" si="54"/>
        <v>0.22100396483735482</v>
      </c>
      <c r="O244" s="2">
        <f t="shared" si="67"/>
        <v>409754.6248960066</v>
      </c>
      <c r="P244" s="3">
        <f t="shared" si="56"/>
        <v>0.28207900855803703</v>
      </c>
      <c r="Q244" s="11">
        <f t="shared" si="59"/>
        <v>1452623.6000000008</v>
      </c>
      <c r="R244" s="12">
        <f t="shared" si="60"/>
        <v>1.0000000000000004</v>
      </c>
    </row>
    <row r="245" spans="1:18" x14ac:dyDescent="0.25">
      <c r="A245" s="7" t="s">
        <v>25</v>
      </c>
      <c r="B245" s="4">
        <v>42879</v>
      </c>
      <c r="C245" s="2">
        <v>0.59</v>
      </c>
      <c r="D245" s="2">
        <f t="shared" si="61"/>
        <v>2967.1900000000987</v>
      </c>
      <c r="E245" s="2">
        <f t="shared" si="72"/>
        <v>1449657</v>
      </c>
      <c r="F245" s="6">
        <f t="shared" si="57"/>
        <v>1452624.1900000002</v>
      </c>
      <c r="G245" s="2">
        <f t="shared" si="63"/>
        <v>611982.14388215146</v>
      </c>
      <c r="H245" s="3">
        <f t="shared" si="62"/>
        <v>0.42129419852367417</v>
      </c>
      <c r="I245" s="2">
        <f t="shared" si="64"/>
        <v>60483.85470358406</v>
      </c>
      <c r="J245" s="3">
        <f t="shared" si="58"/>
        <v>4.1637648002807975E-2</v>
      </c>
      <c r="K245" s="2">
        <f t="shared" si="65"/>
        <v>49367.694682992442</v>
      </c>
      <c r="L245" s="3">
        <f t="shared" si="52"/>
        <v>3.3985180078126356E-2</v>
      </c>
      <c r="M245" s="2">
        <f t="shared" si="66"/>
        <v>321035.70540865109</v>
      </c>
      <c r="N245" s="3">
        <f t="shared" si="54"/>
        <v>0.22100396483735485</v>
      </c>
      <c r="O245" s="2">
        <f t="shared" si="67"/>
        <v>409754.79132262163</v>
      </c>
      <c r="P245" s="3">
        <f t="shared" si="56"/>
        <v>0.28207900855803703</v>
      </c>
      <c r="Q245" s="11">
        <f t="shared" si="59"/>
        <v>1452624.1900000009</v>
      </c>
      <c r="R245" s="12">
        <f t="shared" si="60"/>
        <v>1.0000000000000004</v>
      </c>
    </row>
    <row r="246" spans="1:18" x14ac:dyDescent="0.25">
      <c r="A246" s="7" t="s">
        <v>25</v>
      </c>
      <c r="B246" s="4">
        <v>42886</v>
      </c>
      <c r="C246" s="2">
        <v>0.59</v>
      </c>
      <c r="D246" s="2">
        <f t="shared" si="61"/>
        <v>2967.7800000000989</v>
      </c>
      <c r="E246" s="2">
        <f t="shared" si="72"/>
        <v>1449657</v>
      </c>
      <c r="F246" s="6">
        <f t="shared" si="57"/>
        <v>1452624.78</v>
      </c>
      <c r="G246" s="2">
        <f t="shared" si="63"/>
        <v>611982.39244572853</v>
      </c>
      <c r="H246" s="3">
        <f t="shared" si="62"/>
        <v>0.42129419852367417</v>
      </c>
      <c r="I246" s="2">
        <f t="shared" si="64"/>
        <v>60483.879269796373</v>
      </c>
      <c r="J246" s="3">
        <f t="shared" si="58"/>
        <v>4.1637648002807975E-2</v>
      </c>
      <c r="K246" s="2">
        <f t="shared" si="65"/>
        <v>49367.714734248679</v>
      </c>
      <c r="L246" s="3">
        <f t="shared" si="52"/>
        <v>3.3985180078126356E-2</v>
      </c>
      <c r="M246" s="2">
        <f t="shared" si="66"/>
        <v>321035.83580099035</v>
      </c>
      <c r="N246" s="3">
        <f t="shared" si="54"/>
        <v>0.22100396483735485</v>
      </c>
      <c r="O246" s="2">
        <f t="shared" si="67"/>
        <v>409754.95774923667</v>
      </c>
      <c r="P246" s="3">
        <f t="shared" si="56"/>
        <v>0.28207900855803703</v>
      </c>
      <c r="Q246" s="11">
        <f t="shared" si="59"/>
        <v>1452624.7800000007</v>
      </c>
      <c r="R246" s="12">
        <f t="shared" si="60"/>
        <v>1.0000000000000004</v>
      </c>
    </row>
    <row r="247" spans="1:18" x14ac:dyDescent="0.25">
      <c r="A247" s="5" t="s">
        <v>18</v>
      </c>
      <c r="B247" s="4">
        <v>42887</v>
      </c>
      <c r="C247" s="2">
        <v>0.31</v>
      </c>
      <c r="D247" s="2">
        <f t="shared" si="61"/>
        <v>2968.0900000000988</v>
      </c>
      <c r="E247" s="2">
        <f t="shared" si="72"/>
        <v>1449657</v>
      </c>
      <c r="F247" s="6">
        <f t="shared" si="57"/>
        <v>1452625.09</v>
      </c>
      <c r="G247" s="2">
        <f t="shared" si="63"/>
        <v>611982.52304693009</v>
      </c>
      <c r="H247" s="3">
        <f t="shared" si="62"/>
        <v>0.42129419852367417</v>
      </c>
      <c r="I247" s="2">
        <f t="shared" si="64"/>
        <v>60483.892177467256</v>
      </c>
      <c r="J247" s="3">
        <f t="shared" si="58"/>
        <v>4.1637648002807975E-2</v>
      </c>
      <c r="K247" s="2">
        <f t="shared" si="65"/>
        <v>49367.725269654511</v>
      </c>
      <c r="L247" s="3">
        <f t="shared" si="52"/>
        <v>3.3985180078126356E-2</v>
      </c>
      <c r="M247" s="2">
        <f t="shared" si="66"/>
        <v>321035.90431221947</v>
      </c>
      <c r="N247" s="3">
        <f t="shared" si="54"/>
        <v>0.22100396483735488</v>
      </c>
      <c r="O247" s="2">
        <f t="shared" si="67"/>
        <v>409755.04519372934</v>
      </c>
      <c r="P247" s="3">
        <f t="shared" si="56"/>
        <v>0.28207900855803703</v>
      </c>
      <c r="Q247" s="11">
        <f t="shared" si="59"/>
        <v>1452625.0900000008</v>
      </c>
      <c r="R247" s="12">
        <f t="shared" si="60"/>
        <v>1.0000000000000004</v>
      </c>
    </row>
    <row r="248" spans="1:18" x14ac:dyDescent="0.25">
      <c r="A248" s="5" t="s">
        <v>24</v>
      </c>
      <c r="B248" s="4">
        <v>42891</v>
      </c>
      <c r="C248" s="2">
        <v>2245.5</v>
      </c>
      <c r="D248" s="2">
        <f t="shared" si="61"/>
        <v>5213.5900000000984</v>
      </c>
      <c r="E248" s="2">
        <f t="shared" si="72"/>
        <v>1449657</v>
      </c>
      <c r="F248" s="6">
        <f t="shared" si="57"/>
        <v>1454870.59</v>
      </c>
      <c r="G248" s="2">
        <f t="shared" si="63"/>
        <v>612928.53916971502</v>
      </c>
      <c r="H248" s="3">
        <f t="shared" si="62"/>
        <v>0.42129419852367417</v>
      </c>
      <c r="I248" s="2">
        <f t="shared" si="64"/>
        <v>60577.389516057563</v>
      </c>
      <c r="J248" s="3">
        <f t="shared" si="58"/>
        <v>4.1637648002807975E-2</v>
      </c>
      <c r="K248" s="2">
        <f t="shared" si="65"/>
        <v>49444.038991519941</v>
      </c>
      <c r="L248" s="3">
        <f t="shared" si="52"/>
        <v>3.3985180078126356E-2</v>
      </c>
      <c r="M248" s="2">
        <f t="shared" si="66"/>
        <v>321532.16871526174</v>
      </c>
      <c r="N248" s="3">
        <f t="shared" si="54"/>
        <v>0.22100396483735485</v>
      </c>
      <c r="O248" s="2">
        <f t="shared" si="67"/>
        <v>410388.4536074464</v>
      </c>
      <c r="P248" s="3">
        <f t="shared" si="56"/>
        <v>0.28207900855803703</v>
      </c>
      <c r="Q248" s="11">
        <f t="shared" si="59"/>
        <v>1454870.5900000008</v>
      </c>
      <c r="R248" s="12">
        <f t="shared" si="60"/>
        <v>1.0000000000000004</v>
      </c>
    </row>
    <row r="249" spans="1:18" x14ac:dyDescent="0.25">
      <c r="A249" s="7" t="s">
        <v>25</v>
      </c>
      <c r="B249" s="4">
        <v>42893</v>
      </c>
      <c r="C249" s="2">
        <v>0.59</v>
      </c>
      <c r="D249" s="2">
        <f t="shared" si="61"/>
        <v>5214.1800000000985</v>
      </c>
      <c r="E249" s="2">
        <f t="shared" si="72"/>
        <v>1449657</v>
      </c>
      <c r="F249" s="6">
        <f t="shared" si="57"/>
        <v>1454871.1800000002</v>
      </c>
      <c r="G249" s="2">
        <f t="shared" si="63"/>
        <v>612928.78773329221</v>
      </c>
      <c r="H249" s="3">
        <f t="shared" si="62"/>
        <v>0.42129419852367422</v>
      </c>
      <c r="I249" s="2">
        <f t="shared" si="64"/>
        <v>60577.41408226989</v>
      </c>
      <c r="J249" s="3">
        <f t="shared" si="58"/>
        <v>4.1637648002807975E-2</v>
      </c>
      <c r="K249" s="2">
        <f t="shared" si="65"/>
        <v>49444.059042776193</v>
      </c>
      <c r="L249" s="3">
        <f t="shared" si="52"/>
        <v>3.3985180078126356E-2</v>
      </c>
      <c r="M249" s="2">
        <f t="shared" si="66"/>
        <v>321532.29910760099</v>
      </c>
      <c r="N249" s="3">
        <f t="shared" si="54"/>
        <v>0.22100396483735485</v>
      </c>
      <c r="O249" s="2">
        <f t="shared" si="67"/>
        <v>410388.62003406149</v>
      </c>
      <c r="P249" s="3">
        <f t="shared" si="56"/>
        <v>0.28207900855803703</v>
      </c>
      <c r="Q249" s="11">
        <f t="shared" si="59"/>
        <v>1454871.1800000006</v>
      </c>
      <c r="R249" s="12">
        <f t="shared" si="60"/>
        <v>1.0000000000000004</v>
      </c>
    </row>
    <row r="250" spans="1:18" x14ac:dyDescent="0.25">
      <c r="A250" s="5" t="s">
        <v>28</v>
      </c>
      <c r="B250" s="4">
        <v>42898</v>
      </c>
      <c r="C250" s="2">
        <v>-2245.5</v>
      </c>
      <c r="D250" s="2">
        <f t="shared" si="61"/>
        <v>2968.6800000000985</v>
      </c>
      <c r="E250" s="2">
        <f>E249+2245.5</f>
        <v>1451902.5</v>
      </c>
      <c r="F250" s="6">
        <f t="shared" si="57"/>
        <v>1454871.1800000002</v>
      </c>
      <c r="G250" s="2">
        <f t="shared" si="63"/>
        <v>612928.78773329221</v>
      </c>
      <c r="H250" s="3">
        <f t="shared" si="62"/>
        <v>0.42129419852367422</v>
      </c>
      <c r="I250" s="2">
        <f t="shared" si="64"/>
        <v>60577.41408226989</v>
      </c>
      <c r="J250" s="3">
        <f t="shared" si="58"/>
        <v>4.1637648002807975E-2</v>
      </c>
      <c r="K250" s="2">
        <f t="shared" si="65"/>
        <v>49444.059042776193</v>
      </c>
      <c r="L250" s="3">
        <f t="shared" si="52"/>
        <v>3.3985180078126356E-2</v>
      </c>
      <c r="M250" s="2">
        <f t="shared" si="66"/>
        <v>321532.29910760099</v>
      </c>
      <c r="N250" s="3">
        <f t="shared" si="54"/>
        <v>0.22100396483735485</v>
      </c>
      <c r="O250" s="2">
        <f t="shared" si="67"/>
        <v>410388.62003406149</v>
      </c>
      <c r="P250" s="3">
        <f t="shared" si="56"/>
        <v>0.28207900855803703</v>
      </c>
      <c r="Q250" s="11">
        <f t="shared" si="59"/>
        <v>1454871.1800000006</v>
      </c>
      <c r="R250" s="12">
        <f t="shared" si="60"/>
        <v>1.0000000000000004</v>
      </c>
    </row>
    <row r="251" spans="1:18" x14ac:dyDescent="0.25">
      <c r="A251" s="7" t="s">
        <v>25</v>
      </c>
      <c r="B251" s="4">
        <v>42900</v>
      </c>
      <c r="C251" s="2">
        <v>0.59</v>
      </c>
      <c r="D251" s="2">
        <f t="shared" si="61"/>
        <v>2969.2700000000987</v>
      </c>
      <c r="E251" s="2">
        <f t="shared" ref="E251:E256" si="73">E250</f>
        <v>1451902.5</v>
      </c>
      <c r="F251" s="6">
        <f t="shared" si="57"/>
        <v>1454871.77</v>
      </c>
      <c r="G251" s="2">
        <f t="shared" si="63"/>
        <v>612929.03629686928</v>
      </c>
      <c r="H251" s="3">
        <f t="shared" si="62"/>
        <v>0.42129419852367422</v>
      </c>
      <c r="I251" s="2">
        <f t="shared" si="64"/>
        <v>60577.438648482203</v>
      </c>
      <c r="J251" s="3">
        <f t="shared" si="58"/>
        <v>4.1637648002807975E-2</v>
      </c>
      <c r="K251" s="2">
        <f t="shared" si="65"/>
        <v>49444.07909403243</v>
      </c>
      <c r="L251" s="3">
        <f t="shared" si="52"/>
        <v>3.3985180078126356E-2</v>
      </c>
      <c r="M251" s="2">
        <f t="shared" si="66"/>
        <v>321532.42949994019</v>
      </c>
      <c r="N251" s="3">
        <f t="shared" si="54"/>
        <v>0.22100396483735482</v>
      </c>
      <c r="O251" s="2">
        <f t="shared" si="67"/>
        <v>410388.78646067646</v>
      </c>
      <c r="P251" s="3">
        <f t="shared" si="56"/>
        <v>0.28207900855803703</v>
      </c>
      <c r="Q251" s="11">
        <f t="shared" si="59"/>
        <v>1454871.7700000005</v>
      </c>
      <c r="R251" s="12">
        <f t="shared" si="60"/>
        <v>1.0000000000000004</v>
      </c>
    </row>
    <row r="252" spans="1:18" x14ac:dyDescent="0.25">
      <c r="A252" s="7" t="s">
        <v>25</v>
      </c>
      <c r="B252" s="4">
        <v>42907</v>
      </c>
      <c r="C252" s="2">
        <v>0.59</v>
      </c>
      <c r="D252" s="2">
        <f t="shared" si="61"/>
        <v>2969.8600000000988</v>
      </c>
      <c r="E252" s="2">
        <f t="shared" si="73"/>
        <v>1451902.5</v>
      </c>
      <c r="F252" s="6">
        <f t="shared" si="57"/>
        <v>1454872.36</v>
      </c>
      <c r="G252" s="2">
        <f t="shared" si="63"/>
        <v>612929.28486044647</v>
      </c>
      <c r="H252" s="3">
        <f t="shared" si="62"/>
        <v>0.42129419852367422</v>
      </c>
      <c r="I252" s="2">
        <f t="shared" si="64"/>
        <v>60577.46321469453</v>
      </c>
      <c r="J252" s="3">
        <f t="shared" si="58"/>
        <v>4.1637648002807975E-2</v>
      </c>
      <c r="K252" s="2">
        <f t="shared" si="65"/>
        <v>49444.099145288681</v>
      </c>
      <c r="L252" s="3">
        <f t="shared" si="52"/>
        <v>3.3985180078126356E-2</v>
      </c>
      <c r="M252" s="2">
        <f t="shared" si="66"/>
        <v>321532.55989227945</v>
      </c>
      <c r="N252" s="3">
        <f t="shared" si="54"/>
        <v>0.22100396483735482</v>
      </c>
      <c r="O252" s="2">
        <f t="shared" si="67"/>
        <v>410388.95288729155</v>
      </c>
      <c r="P252" s="3">
        <f t="shared" si="56"/>
        <v>0.28207900855803703</v>
      </c>
      <c r="Q252" s="11">
        <f t="shared" si="59"/>
        <v>1454872.3600000008</v>
      </c>
      <c r="R252" s="12">
        <f t="shared" si="60"/>
        <v>1.0000000000000004</v>
      </c>
    </row>
    <row r="253" spans="1:18" x14ac:dyDescent="0.25">
      <c r="A253" s="7" t="s">
        <v>25</v>
      </c>
      <c r="B253" s="4">
        <v>42914</v>
      </c>
      <c r="C253" s="2">
        <v>0.59</v>
      </c>
      <c r="D253" s="2">
        <f t="shared" si="61"/>
        <v>2970.450000000099</v>
      </c>
      <c r="E253" s="2">
        <f t="shared" si="73"/>
        <v>1451902.5</v>
      </c>
      <c r="F253" s="6">
        <f t="shared" si="57"/>
        <v>1454872.9500000002</v>
      </c>
      <c r="G253" s="2">
        <f t="shared" si="63"/>
        <v>612929.53342402366</v>
      </c>
      <c r="H253" s="3">
        <f t="shared" si="62"/>
        <v>0.42129419852367422</v>
      </c>
      <c r="I253" s="2">
        <f t="shared" si="64"/>
        <v>60577.487780906857</v>
      </c>
      <c r="J253" s="3">
        <f t="shared" si="58"/>
        <v>4.1637648002807975E-2</v>
      </c>
      <c r="K253" s="2">
        <f t="shared" si="65"/>
        <v>49444.119196544925</v>
      </c>
      <c r="L253" s="3">
        <f t="shared" si="52"/>
        <v>3.3985180078126356E-2</v>
      </c>
      <c r="M253" s="2">
        <f t="shared" si="66"/>
        <v>321532.6902846187</v>
      </c>
      <c r="N253" s="3">
        <f t="shared" si="54"/>
        <v>0.22100396483735479</v>
      </c>
      <c r="O253" s="2">
        <f t="shared" si="67"/>
        <v>410389.11931390665</v>
      </c>
      <c r="P253" s="3">
        <f t="shared" si="56"/>
        <v>0.28207900855803703</v>
      </c>
      <c r="Q253" s="11">
        <f t="shared" si="59"/>
        <v>1454872.9500000007</v>
      </c>
      <c r="R253" s="12">
        <f t="shared" si="60"/>
        <v>1.0000000000000004</v>
      </c>
    </row>
    <row r="254" spans="1:18" x14ac:dyDescent="0.25">
      <c r="A254" s="5" t="s">
        <v>18</v>
      </c>
      <c r="B254" s="4">
        <v>42917</v>
      </c>
      <c r="C254" s="2">
        <v>0.28999999999999998</v>
      </c>
      <c r="D254" s="2">
        <f t="shared" si="61"/>
        <v>2970.7400000000989</v>
      </c>
      <c r="E254" s="2">
        <f t="shared" si="73"/>
        <v>1451902.5</v>
      </c>
      <c r="F254" s="6">
        <f t="shared" si="57"/>
        <v>1454873.24</v>
      </c>
      <c r="G254" s="2">
        <f t="shared" si="63"/>
        <v>612929.65559934115</v>
      </c>
      <c r="H254" s="3">
        <f t="shared" si="62"/>
        <v>0.42129419852367422</v>
      </c>
      <c r="I254" s="2">
        <f t="shared" si="64"/>
        <v>60577.499855824768</v>
      </c>
      <c r="J254" s="3">
        <f t="shared" si="58"/>
        <v>4.1637648002807975E-2</v>
      </c>
      <c r="K254" s="2">
        <f t="shared" si="65"/>
        <v>49444.129052247146</v>
      </c>
      <c r="L254" s="3">
        <f t="shared" ref="L254:L301" si="74">K254/F254</f>
        <v>3.3985180078126356E-2</v>
      </c>
      <c r="M254" s="2">
        <f t="shared" si="66"/>
        <v>321532.75437576842</v>
      </c>
      <c r="N254" s="3">
        <f t="shared" ref="N254:N301" si="75">M254/F254</f>
        <v>0.22100396483735477</v>
      </c>
      <c r="O254" s="2">
        <f t="shared" si="67"/>
        <v>410389.20111681905</v>
      </c>
      <c r="P254" s="3">
        <f t="shared" ref="P254:P301" si="76">O254/F254</f>
        <v>0.28207900855803703</v>
      </c>
      <c r="Q254" s="11">
        <f t="shared" si="59"/>
        <v>1454873.2400000007</v>
      </c>
      <c r="R254" s="12">
        <f t="shared" si="60"/>
        <v>1.0000000000000004</v>
      </c>
    </row>
    <row r="255" spans="1:18" x14ac:dyDescent="0.25">
      <c r="A255" s="5" t="s">
        <v>24</v>
      </c>
      <c r="B255" s="4">
        <v>42919</v>
      </c>
      <c r="C255" s="2">
        <v>2245.5</v>
      </c>
      <c r="D255" s="2">
        <f t="shared" si="61"/>
        <v>5216.2400000000989</v>
      </c>
      <c r="E255" s="2">
        <f t="shared" si="73"/>
        <v>1451902.5</v>
      </c>
      <c r="F255" s="6">
        <f t="shared" si="57"/>
        <v>1457118.74</v>
      </c>
      <c r="G255" s="2">
        <f t="shared" si="63"/>
        <v>613875.67172212608</v>
      </c>
      <c r="H255" s="3">
        <f t="shared" si="62"/>
        <v>0.42129419852367422</v>
      </c>
      <c r="I255" s="2">
        <f t="shared" si="64"/>
        <v>60670.997194415075</v>
      </c>
      <c r="J255" s="3">
        <f t="shared" si="58"/>
        <v>4.1637648002807975E-2</v>
      </c>
      <c r="K255" s="2">
        <f t="shared" si="65"/>
        <v>49520.442774112576</v>
      </c>
      <c r="L255" s="3">
        <f t="shared" si="74"/>
        <v>3.3985180078126356E-2</v>
      </c>
      <c r="M255" s="2">
        <f t="shared" si="66"/>
        <v>322029.01877881069</v>
      </c>
      <c r="N255" s="3">
        <f t="shared" si="75"/>
        <v>0.22100396483735477</v>
      </c>
      <c r="O255" s="2">
        <f t="shared" si="67"/>
        <v>411022.60953053611</v>
      </c>
      <c r="P255" s="3">
        <f t="shared" si="76"/>
        <v>0.28207900855803703</v>
      </c>
      <c r="Q255" s="11">
        <f t="shared" si="59"/>
        <v>1457118.7400000007</v>
      </c>
      <c r="R255" s="12">
        <f t="shared" si="60"/>
        <v>1.0000000000000004</v>
      </c>
    </row>
    <row r="256" spans="1:18" x14ac:dyDescent="0.25">
      <c r="A256" s="5" t="s">
        <v>25</v>
      </c>
      <c r="B256" s="4">
        <v>42921</v>
      </c>
      <c r="C256" s="2">
        <v>0.59</v>
      </c>
      <c r="D256" s="2">
        <f t="shared" si="61"/>
        <v>5216.8300000000991</v>
      </c>
      <c r="E256" s="2">
        <f t="shared" si="73"/>
        <v>1451902.5</v>
      </c>
      <c r="F256" s="6">
        <f t="shared" si="57"/>
        <v>1457119.33</v>
      </c>
      <c r="G256" s="2">
        <f t="shared" si="63"/>
        <v>613875.92028570315</v>
      </c>
      <c r="H256" s="3">
        <f t="shared" si="62"/>
        <v>0.42129419852367417</v>
      </c>
      <c r="I256" s="2">
        <f t="shared" si="64"/>
        <v>60671.021760627402</v>
      </c>
      <c r="J256" s="3">
        <f t="shared" si="58"/>
        <v>4.1637648002807975E-2</v>
      </c>
      <c r="K256" s="2">
        <f t="shared" si="65"/>
        <v>49520.462825368828</v>
      </c>
      <c r="L256" s="3">
        <f t="shared" si="74"/>
        <v>3.3985180078126356E-2</v>
      </c>
      <c r="M256" s="2">
        <f t="shared" si="66"/>
        <v>322029.14917114994</v>
      </c>
      <c r="N256" s="3">
        <f t="shared" si="75"/>
        <v>0.22100396483735477</v>
      </c>
      <c r="O256" s="2">
        <f t="shared" si="67"/>
        <v>411022.7759571512</v>
      </c>
      <c r="P256" s="3">
        <f t="shared" si="76"/>
        <v>0.28207900855803703</v>
      </c>
      <c r="Q256" s="11">
        <f t="shared" si="59"/>
        <v>1457119.3300000005</v>
      </c>
      <c r="R256" s="12">
        <f t="shared" si="60"/>
        <v>1.0000000000000002</v>
      </c>
    </row>
    <row r="257" spans="1:18" x14ac:dyDescent="0.25">
      <c r="A257" s="5" t="s">
        <v>28</v>
      </c>
      <c r="B257" s="4">
        <v>42926</v>
      </c>
      <c r="C257" s="2">
        <v>-2245.5</v>
      </c>
      <c r="D257" s="2">
        <f t="shared" si="61"/>
        <v>2971.3300000000991</v>
      </c>
      <c r="E257" s="2">
        <f>E256+2245.5</f>
        <v>1454148</v>
      </c>
      <c r="F257" s="6">
        <f t="shared" si="57"/>
        <v>1457119.33</v>
      </c>
      <c r="G257" s="2">
        <f t="shared" si="63"/>
        <v>613875.92028570315</v>
      </c>
      <c r="H257" s="3">
        <f t="shared" si="62"/>
        <v>0.42129419852367417</v>
      </c>
      <c r="I257" s="2">
        <f t="shared" si="64"/>
        <v>60671.021760627402</v>
      </c>
      <c r="J257" s="3">
        <f t="shared" si="58"/>
        <v>4.1637648002807975E-2</v>
      </c>
      <c r="K257" s="2">
        <f t="shared" si="65"/>
        <v>49520.462825368828</v>
      </c>
      <c r="L257" s="3">
        <f t="shared" si="74"/>
        <v>3.3985180078126356E-2</v>
      </c>
      <c r="M257" s="2">
        <f t="shared" si="66"/>
        <v>322029.14917114994</v>
      </c>
      <c r="N257" s="3">
        <f t="shared" si="75"/>
        <v>0.22100396483735477</v>
      </c>
      <c r="O257" s="2">
        <f t="shared" si="67"/>
        <v>411022.7759571512</v>
      </c>
      <c r="P257" s="3">
        <f t="shared" si="76"/>
        <v>0.28207900855803703</v>
      </c>
      <c r="Q257" s="11">
        <f t="shared" si="59"/>
        <v>1457119.3300000005</v>
      </c>
      <c r="R257" s="12">
        <f t="shared" si="60"/>
        <v>1.0000000000000002</v>
      </c>
    </row>
    <row r="258" spans="1:18" x14ac:dyDescent="0.25">
      <c r="A258" s="7" t="s">
        <v>25</v>
      </c>
      <c r="B258" s="4">
        <v>42928</v>
      </c>
      <c r="C258" s="2">
        <v>0.59</v>
      </c>
      <c r="D258" s="2">
        <f t="shared" si="61"/>
        <v>2971.9200000000992</v>
      </c>
      <c r="E258" s="2">
        <f t="shared" ref="E258:E264" si="77">E257</f>
        <v>1454148</v>
      </c>
      <c r="F258" s="6">
        <f t="shared" si="57"/>
        <v>1457119.9200000002</v>
      </c>
      <c r="G258" s="2">
        <f t="shared" si="63"/>
        <v>613876.16884928034</v>
      </c>
      <c r="H258" s="3">
        <f t="shared" si="62"/>
        <v>0.42129419852367422</v>
      </c>
      <c r="I258" s="2">
        <f t="shared" si="64"/>
        <v>60671.046326839722</v>
      </c>
      <c r="J258" s="3">
        <f t="shared" si="58"/>
        <v>4.1637648002807975E-2</v>
      </c>
      <c r="K258" s="2">
        <f t="shared" si="65"/>
        <v>49520.482876625072</v>
      </c>
      <c r="L258" s="3">
        <f t="shared" si="74"/>
        <v>3.3985180078126356E-2</v>
      </c>
      <c r="M258" s="2">
        <f t="shared" si="66"/>
        <v>322029.27956348925</v>
      </c>
      <c r="N258" s="3">
        <f t="shared" si="75"/>
        <v>0.22100396483735479</v>
      </c>
      <c r="O258" s="2">
        <f t="shared" si="67"/>
        <v>411022.94238376629</v>
      </c>
      <c r="P258" s="3">
        <f t="shared" si="76"/>
        <v>0.28207900855803703</v>
      </c>
      <c r="Q258" s="11">
        <f t="shared" si="59"/>
        <v>1457119.9200000006</v>
      </c>
      <c r="R258" s="12">
        <f t="shared" si="60"/>
        <v>1.0000000000000004</v>
      </c>
    </row>
    <row r="259" spans="1:18" x14ac:dyDescent="0.25">
      <c r="A259" s="7" t="s">
        <v>25</v>
      </c>
      <c r="B259" s="4">
        <v>42935</v>
      </c>
      <c r="C259" s="2">
        <v>0.59</v>
      </c>
      <c r="D259" s="2">
        <f t="shared" si="61"/>
        <v>2972.5100000000994</v>
      </c>
      <c r="E259" s="2">
        <f t="shared" si="77"/>
        <v>1454148</v>
      </c>
      <c r="F259" s="6">
        <f t="shared" si="57"/>
        <v>1457120.51</v>
      </c>
      <c r="G259" s="2">
        <f t="shared" si="63"/>
        <v>613876.41741285741</v>
      </c>
      <c r="H259" s="3">
        <f t="shared" si="62"/>
        <v>0.42129419852367422</v>
      </c>
      <c r="I259" s="2">
        <f t="shared" si="64"/>
        <v>60671.070893052041</v>
      </c>
      <c r="J259" s="3">
        <f t="shared" si="58"/>
        <v>4.1637648002807975E-2</v>
      </c>
      <c r="K259" s="2">
        <f t="shared" si="65"/>
        <v>49520.502927881316</v>
      </c>
      <c r="L259" s="3">
        <f t="shared" si="74"/>
        <v>3.3985180078126356E-2</v>
      </c>
      <c r="M259" s="2">
        <f t="shared" si="66"/>
        <v>322029.40995582851</v>
      </c>
      <c r="N259" s="3">
        <f t="shared" si="75"/>
        <v>0.22100396483735482</v>
      </c>
      <c r="O259" s="2">
        <f t="shared" si="67"/>
        <v>411023.10881038127</v>
      </c>
      <c r="P259" s="3">
        <f t="shared" si="76"/>
        <v>0.28207900855803703</v>
      </c>
      <c r="Q259" s="11">
        <f t="shared" si="59"/>
        <v>1457120.5100000005</v>
      </c>
      <c r="R259" s="12">
        <f t="shared" si="60"/>
        <v>1.0000000000000004</v>
      </c>
    </row>
    <row r="260" spans="1:18" x14ac:dyDescent="0.25">
      <c r="A260" s="7" t="s">
        <v>25</v>
      </c>
      <c r="B260" s="4">
        <v>42942</v>
      </c>
      <c r="C260" s="2">
        <v>0.59</v>
      </c>
      <c r="D260" s="2">
        <f t="shared" si="61"/>
        <v>2973.1000000000995</v>
      </c>
      <c r="E260" s="2">
        <f t="shared" si="77"/>
        <v>1454148</v>
      </c>
      <c r="F260" s="6">
        <f t="shared" si="57"/>
        <v>1457121.1</v>
      </c>
      <c r="G260" s="2">
        <f t="shared" si="63"/>
        <v>613876.6659764346</v>
      </c>
      <c r="H260" s="3">
        <f t="shared" si="62"/>
        <v>0.42129419852367422</v>
      </c>
      <c r="I260" s="2">
        <f t="shared" si="64"/>
        <v>60671.095459264361</v>
      </c>
      <c r="J260" s="3">
        <f t="shared" si="58"/>
        <v>4.1637648002807975E-2</v>
      </c>
      <c r="K260" s="2">
        <f t="shared" si="65"/>
        <v>49520.522979137568</v>
      </c>
      <c r="L260" s="3">
        <f t="shared" si="74"/>
        <v>3.3985180078126356E-2</v>
      </c>
      <c r="M260" s="2">
        <f t="shared" si="66"/>
        <v>322029.54034816782</v>
      </c>
      <c r="N260" s="3">
        <f t="shared" si="75"/>
        <v>0.22100396483735485</v>
      </c>
      <c r="O260" s="2">
        <f t="shared" si="67"/>
        <v>411023.27523699636</v>
      </c>
      <c r="P260" s="3">
        <f t="shared" si="76"/>
        <v>0.28207900855803703</v>
      </c>
      <c r="Q260" s="11">
        <f t="shared" si="59"/>
        <v>1457121.1000000008</v>
      </c>
      <c r="R260" s="12">
        <f t="shared" si="60"/>
        <v>1.0000000000000004</v>
      </c>
    </row>
    <row r="261" spans="1:18" x14ac:dyDescent="0.25">
      <c r="A261" s="5" t="s">
        <v>18</v>
      </c>
      <c r="B261" s="4">
        <v>42948</v>
      </c>
      <c r="C261" s="2">
        <v>0.31</v>
      </c>
      <c r="D261" s="2">
        <f t="shared" si="61"/>
        <v>2973.4100000000994</v>
      </c>
      <c r="E261" s="2">
        <f t="shared" si="77"/>
        <v>1454148</v>
      </c>
      <c r="F261" s="6">
        <f t="shared" ref="F261:F301" si="78">D261+E261</f>
        <v>1457121.4100000001</v>
      </c>
      <c r="G261" s="2">
        <f t="shared" si="63"/>
        <v>613876.79657763615</v>
      </c>
      <c r="H261" s="3">
        <f t="shared" si="62"/>
        <v>0.42129419852367422</v>
      </c>
      <c r="I261" s="2">
        <f t="shared" si="64"/>
        <v>60671.108366935245</v>
      </c>
      <c r="J261" s="3">
        <f t="shared" ref="J261:J301" si="79">I261/F261</f>
        <v>4.1637648002807975E-2</v>
      </c>
      <c r="K261" s="2">
        <f t="shared" si="65"/>
        <v>49520.533514543393</v>
      </c>
      <c r="L261" s="3">
        <f t="shared" si="74"/>
        <v>3.3985180078126356E-2</v>
      </c>
      <c r="M261" s="2">
        <f t="shared" si="66"/>
        <v>322029.60885939695</v>
      </c>
      <c r="N261" s="3">
        <f t="shared" si="75"/>
        <v>0.22100396483735485</v>
      </c>
      <c r="O261" s="2">
        <f t="shared" si="67"/>
        <v>411023.36268148903</v>
      </c>
      <c r="P261" s="3">
        <f t="shared" si="76"/>
        <v>0.28207900855803703</v>
      </c>
      <c r="Q261" s="11">
        <f t="shared" ref="Q261:Q301" si="80">G261+I261+K261+M261+O261</f>
        <v>1457121.4100000008</v>
      </c>
      <c r="R261" s="12">
        <f t="shared" ref="R261:R301" si="81">H261+J261+L261+N261+P261</f>
        <v>1.0000000000000004</v>
      </c>
    </row>
    <row r="262" spans="1:18" x14ac:dyDescent="0.25">
      <c r="A262" s="5" t="s">
        <v>25</v>
      </c>
      <c r="B262" s="4">
        <v>42949</v>
      </c>
      <c r="C262" s="2">
        <v>0.59</v>
      </c>
      <c r="D262" s="2">
        <f t="shared" ref="D262:D300" si="82">D261+C262</f>
        <v>2974.0000000000996</v>
      </c>
      <c r="E262" s="2">
        <f t="shared" si="77"/>
        <v>1454148</v>
      </c>
      <c r="F262" s="6">
        <f t="shared" si="78"/>
        <v>1457122</v>
      </c>
      <c r="G262" s="2">
        <f t="shared" si="63"/>
        <v>613877.04514121322</v>
      </c>
      <c r="H262" s="3">
        <f t="shared" si="62"/>
        <v>0.42129419852367422</v>
      </c>
      <c r="I262" s="2">
        <f t="shared" si="64"/>
        <v>60671.132933147564</v>
      </c>
      <c r="J262" s="3">
        <f t="shared" si="79"/>
        <v>4.1637648002807975E-2</v>
      </c>
      <c r="K262" s="2">
        <f t="shared" si="65"/>
        <v>49520.55356579963</v>
      </c>
      <c r="L262" s="3">
        <f t="shared" si="74"/>
        <v>3.3985180078126356E-2</v>
      </c>
      <c r="M262" s="2">
        <f t="shared" si="66"/>
        <v>322029.73925173614</v>
      </c>
      <c r="N262" s="3">
        <f t="shared" si="75"/>
        <v>0.22100396483735482</v>
      </c>
      <c r="O262" s="2">
        <f t="shared" si="67"/>
        <v>411023.529108104</v>
      </c>
      <c r="P262" s="3">
        <f t="shared" si="76"/>
        <v>0.28207900855803703</v>
      </c>
      <c r="Q262" s="11">
        <f t="shared" si="80"/>
        <v>1457122.0000000007</v>
      </c>
      <c r="R262" s="12">
        <f t="shared" si="81"/>
        <v>1.0000000000000004</v>
      </c>
    </row>
    <row r="263" spans="1:18" x14ac:dyDescent="0.25">
      <c r="A263" s="5" t="s">
        <v>24</v>
      </c>
      <c r="B263" s="4">
        <v>42950</v>
      </c>
      <c r="C263" s="2">
        <v>2245.5</v>
      </c>
      <c r="D263" s="2">
        <f t="shared" si="82"/>
        <v>5219.5000000001</v>
      </c>
      <c r="E263" s="2">
        <f t="shared" si="77"/>
        <v>1454148</v>
      </c>
      <c r="F263" s="6">
        <f t="shared" si="78"/>
        <v>1459367.5</v>
      </c>
      <c r="G263" s="2">
        <f t="shared" si="63"/>
        <v>614823.06126399816</v>
      </c>
      <c r="H263" s="3">
        <f t="shared" ref="H263:H301" si="83">G263/F263</f>
        <v>0.42129419852367422</v>
      </c>
      <c r="I263" s="2">
        <f t="shared" si="64"/>
        <v>60764.630271737871</v>
      </c>
      <c r="J263" s="3">
        <f t="shared" si="79"/>
        <v>4.1637648002807975E-2</v>
      </c>
      <c r="K263" s="2">
        <f t="shared" si="65"/>
        <v>49596.867287665067</v>
      </c>
      <c r="L263" s="3">
        <f t="shared" si="74"/>
        <v>3.3985180078126356E-2</v>
      </c>
      <c r="M263" s="2">
        <f t="shared" si="66"/>
        <v>322526.00365477841</v>
      </c>
      <c r="N263" s="3">
        <f t="shared" si="75"/>
        <v>0.22100396483735482</v>
      </c>
      <c r="O263" s="2">
        <f t="shared" si="67"/>
        <v>411656.93752182112</v>
      </c>
      <c r="P263" s="3">
        <f t="shared" si="76"/>
        <v>0.28207900855803703</v>
      </c>
      <c r="Q263" s="11">
        <f t="shared" si="80"/>
        <v>1459367.5000000005</v>
      </c>
      <c r="R263" s="12">
        <f t="shared" si="81"/>
        <v>1.0000000000000004</v>
      </c>
    </row>
    <row r="264" spans="1:18" x14ac:dyDescent="0.25">
      <c r="A264" s="5" t="s">
        <v>25</v>
      </c>
      <c r="B264" s="4">
        <v>42956</v>
      </c>
      <c r="C264" s="2">
        <v>0.59</v>
      </c>
      <c r="D264" s="2">
        <f t="shared" si="82"/>
        <v>5220.0900000001002</v>
      </c>
      <c r="E264" s="2">
        <f t="shared" si="77"/>
        <v>1454148</v>
      </c>
      <c r="F264" s="6">
        <f t="shared" si="78"/>
        <v>1459368.09</v>
      </c>
      <c r="G264" s="2">
        <f t="shared" ref="G264:G300" si="84">F264*H263</f>
        <v>614823.30982757534</v>
      </c>
      <c r="H264" s="3">
        <f t="shared" si="83"/>
        <v>0.42129419852367422</v>
      </c>
      <c r="I264" s="2">
        <f t="shared" ref="I264:I300" si="85">F264*J263</f>
        <v>60764.654837950191</v>
      </c>
      <c r="J264" s="3">
        <f t="shared" si="79"/>
        <v>4.1637648002807975E-2</v>
      </c>
      <c r="K264" s="2">
        <f t="shared" ref="K264:K300" si="86">F264*L263</f>
        <v>49596.887338921311</v>
      </c>
      <c r="L264" s="3">
        <f t="shared" si="74"/>
        <v>3.3985180078126356E-2</v>
      </c>
      <c r="M264" s="2">
        <f t="shared" ref="M264:M300" si="87">F264*N263</f>
        <v>322526.13404711767</v>
      </c>
      <c r="N264" s="3">
        <f t="shared" si="75"/>
        <v>0.22100396483735482</v>
      </c>
      <c r="O264" s="2">
        <f t="shared" ref="O264:O300" si="88">F264*P263</f>
        <v>411657.10394843615</v>
      </c>
      <c r="P264" s="3">
        <f t="shared" si="76"/>
        <v>0.28207900855803703</v>
      </c>
      <c r="Q264" s="11">
        <f t="shared" si="80"/>
        <v>1459368.0900000008</v>
      </c>
      <c r="R264" s="12">
        <f t="shared" si="81"/>
        <v>1.0000000000000004</v>
      </c>
    </row>
    <row r="265" spans="1:18" x14ac:dyDescent="0.25">
      <c r="A265" s="5" t="s">
        <v>28</v>
      </c>
      <c r="B265" s="4">
        <v>42957</v>
      </c>
      <c r="C265" s="2">
        <v>-2245.5</v>
      </c>
      <c r="D265" s="2">
        <f t="shared" si="82"/>
        <v>2974.5900000001002</v>
      </c>
      <c r="E265" s="2">
        <f>E264+2245.5</f>
        <v>1456393.5</v>
      </c>
      <c r="F265" s="6">
        <f t="shared" si="78"/>
        <v>1459368.09</v>
      </c>
      <c r="G265" s="2">
        <f t="shared" si="84"/>
        <v>614823.30982757534</v>
      </c>
      <c r="H265" s="3">
        <f t="shared" si="83"/>
        <v>0.42129419852367422</v>
      </c>
      <c r="I265" s="2">
        <f t="shared" si="85"/>
        <v>60764.654837950191</v>
      </c>
      <c r="J265" s="3">
        <f t="shared" si="79"/>
        <v>4.1637648002807975E-2</v>
      </c>
      <c r="K265" s="2">
        <f t="shared" si="86"/>
        <v>49596.887338921311</v>
      </c>
      <c r="L265" s="3">
        <f t="shared" si="74"/>
        <v>3.3985180078126356E-2</v>
      </c>
      <c r="M265" s="2">
        <f t="shared" si="87"/>
        <v>322526.13404711767</v>
      </c>
      <c r="N265" s="3">
        <f t="shared" si="75"/>
        <v>0.22100396483735482</v>
      </c>
      <c r="O265" s="2">
        <f t="shared" si="88"/>
        <v>411657.10394843615</v>
      </c>
      <c r="P265" s="3">
        <f t="shared" si="76"/>
        <v>0.28207900855803703</v>
      </c>
      <c r="Q265" s="11">
        <f t="shared" si="80"/>
        <v>1459368.0900000008</v>
      </c>
      <c r="R265" s="12">
        <f t="shared" si="81"/>
        <v>1.0000000000000004</v>
      </c>
    </row>
    <row r="266" spans="1:18" x14ac:dyDescent="0.25">
      <c r="A266" s="5" t="s">
        <v>25</v>
      </c>
      <c r="B266" s="4">
        <v>42963</v>
      </c>
      <c r="C266" s="2">
        <v>0.59</v>
      </c>
      <c r="D266" s="2">
        <f t="shared" si="82"/>
        <v>2975.1800000001003</v>
      </c>
      <c r="E266" s="2">
        <f t="shared" ref="E266:E271" si="89">E265</f>
        <v>1456393.5</v>
      </c>
      <c r="F266" s="6">
        <f t="shared" si="78"/>
        <v>1459368.6800000002</v>
      </c>
      <c r="G266" s="2">
        <f t="shared" si="84"/>
        <v>614823.55839115242</v>
      </c>
      <c r="H266" s="3">
        <f t="shared" si="83"/>
        <v>0.42129419852367417</v>
      </c>
      <c r="I266" s="2">
        <f t="shared" si="85"/>
        <v>60764.679404162518</v>
      </c>
      <c r="J266" s="3">
        <f t="shared" si="79"/>
        <v>4.1637648002807975E-2</v>
      </c>
      <c r="K266" s="2">
        <f t="shared" si="86"/>
        <v>49596.907390177563</v>
      </c>
      <c r="L266" s="3">
        <f t="shared" si="74"/>
        <v>3.3985180078126356E-2</v>
      </c>
      <c r="M266" s="2">
        <f t="shared" si="87"/>
        <v>322526.26443945698</v>
      </c>
      <c r="N266" s="3">
        <f t="shared" si="75"/>
        <v>0.22100396483735485</v>
      </c>
      <c r="O266" s="2">
        <f t="shared" si="88"/>
        <v>411657.27037505124</v>
      </c>
      <c r="P266" s="3">
        <f t="shared" si="76"/>
        <v>0.28207900855803703</v>
      </c>
      <c r="Q266" s="11">
        <f t="shared" si="80"/>
        <v>1459368.6800000009</v>
      </c>
      <c r="R266" s="12">
        <f t="shared" si="81"/>
        <v>1.0000000000000004</v>
      </c>
    </row>
    <row r="267" spans="1:18" x14ac:dyDescent="0.25">
      <c r="A267" s="5" t="s">
        <v>25</v>
      </c>
      <c r="B267" s="4">
        <v>42970</v>
      </c>
      <c r="C267" s="2">
        <v>0.59</v>
      </c>
      <c r="D267" s="2">
        <f t="shared" si="82"/>
        <v>2975.7700000001005</v>
      </c>
      <c r="E267" s="2">
        <f t="shared" si="89"/>
        <v>1456393.5</v>
      </c>
      <c r="F267" s="6">
        <f t="shared" si="78"/>
        <v>1459369.27</v>
      </c>
      <c r="G267" s="2">
        <f t="shared" si="84"/>
        <v>614823.80695472949</v>
      </c>
      <c r="H267" s="3">
        <f t="shared" si="83"/>
        <v>0.42129419852367417</v>
      </c>
      <c r="I267" s="2">
        <f t="shared" si="85"/>
        <v>60764.703970374831</v>
      </c>
      <c r="J267" s="3">
        <f t="shared" si="79"/>
        <v>4.1637648002807975E-2</v>
      </c>
      <c r="K267" s="2">
        <f t="shared" si="86"/>
        <v>49596.927441433807</v>
      </c>
      <c r="L267" s="3">
        <f t="shared" si="74"/>
        <v>3.3985180078126356E-2</v>
      </c>
      <c r="M267" s="2">
        <f t="shared" si="87"/>
        <v>322526.39483179623</v>
      </c>
      <c r="N267" s="3">
        <f t="shared" si="75"/>
        <v>0.22100396483735485</v>
      </c>
      <c r="O267" s="2">
        <f t="shared" si="88"/>
        <v>411657.43680166628</v>
      </c>
      <c r="P267" s="3">
        <f t="shared" si="76"/>
        <v>0.28207900855803703</v>
      </c>
      <c r="Q267" s="11">
        <f t="shared" si="80"/>
        <v>1459369.2700000005</v>
      </c>
      <c r="R267" s="12">
        <f t="shared" si="81"/>
        <v>1.0000000000000004</v>
      </c>
    </row>
    <row r="268" spans="1:18" x14ac:dyDescent="0.25">
      <c r="A268" s="5" t="s">
        <v>25</v>
      </c>
      <c r="B268" s="4">
        <v>42977</v>
      </c>
      <c r="C268" s="2">
        <v>0.59</v>
      </c>
      <c r="D268" s="2">
        <f t="shared" si="82"/>
        <v>2976.3600000001006</v>
      </c>
      <c r="E268" s="2">
        <f t="shared" si="89"/>
        <v>1456393.5</v>
      </c>
      <c r="F268" s="6">
        <f t="shared" si="78"/>
        <v>1459369.86</v>
      </c>
      <c r="G268" s="2">
        <f t="shared" si="84"/>
        <v>614824.05551830668</v>
      </c>
      <c r="H268" s="3">
        <f t="shared" si="83"/>
        <v>0.42129419852367422</v>
      </c>
      <c r="I268" s="2">
        <f t="shared" si="85"/>
        <v>60764.728536587158</v>
      </c>
      <c r="J268" s="3">
        <f t="shared" si="79"/>
        <v>4.1637648002807975E-2</v>
      </c>
      <c r="K268" s="2">
        <f t="shared" si="86"/>
        <v>49596.947492690051</v>
      </c>
      <c r="L268" s="3">
        <f t="shared" si="74"/>
        <v>3.3985180078126356E-2</v>
      </c>
      <c r="M268" s="2">
        <f t="shared" si="87"/>
        <v>322526.52522413549</v>
      </c>
      <c r="N268" s="3">
        <f t="shared" si="75"/>
        <v>0.22100396483735485</v>
      </c>
      <c r="O268" s="2">
        <f t="shared" si="88"/>
        <v>411657.60322828131</v>
      </c>
      <c r="P268" s="3">
        <f t="shared" si="76"/>
        <v>0.28207900855803703</v>
      </c>
      <c r="Q268" s="11">
        <f t="shared" si="80"/>
        <v>1459369.8600000008</v>
      </c>
      <c r="R268" s="12">
        <f t="shared" si="81"/>
        <v>1.0000000000000004</v>
      </c>
    </row>
    <row r="269" spans="1:18" x14ac:dyDescent="0.25">
      <c r="A269" s="1" t="s">
        <v>18</v>
      </c>
      <c r="B269" s="4">
        <v>42979</v>
      </c>
      <c r="C269" s="2">
        <v>0.31</v>
      </c>
      <c r="D269" s="2">
        <f t="shared" si="82"/>
        <v>2976.6700000001006</v>
      </c>
      <c r="E269" s="2">
        <f t="shared" si="89"/>
        <v>1456393.5</v>
      </c>
      <c r="F269" s="6">
        <f t="shared" si="78"/>
        <v>1459370.1700000002</v>
      </c>
      <c r="G269" s="2">
        <f t="shared" si="84"/>
        <v>614824.18611950823</v>
      </c>
      <c r="H269" s="3">
        <f t="shared" si="83"/>
        <v>0.42129419852367422</v>
      </c>
      <c r="I269" s="2">
        <f t="shared" si="85"/>
        <v>60764.741444258041</v>
      </c>
      <c r="J269" s="3">
        <f t="shared" si="79"/>
        <v>4.1637648002807975E-2</v>
      </c>
      <c r="K269" s="2">
        <f t="shared" si="86"/>
        <v>49596.958028095876</v>
      </c>
      <c r="L269" s="3">
        <f t="shared" si="74"/>
        <v>3.3985180078126356E-2</v>
      </c>
      <c r="M269" s="2">
        <f t="shared" si="87"/>
        <v>322526.59373536461</v>
      </c>
      <c r="N269" s="3">
        <f t="shared" si="75"/>
        <v>0.22100396483735485</v>
      </c>
      <c r="O269" s="2">
        <f t="shared" si="88"/>
        <v>411657.69067277398</v>
      </c>
      <c r="P269" s="3">
        <f t="shared" si="76"/>
        <v>0.28207900855803703</v>
      </c>
      <c r="Q269" s="11">
        <f t="shared" si="80"/>
        <v>1459370.1700000009</v>
      </c>
      <c r="R269" s="12">
        <f t="shared" si="81"/>
        <v>1.0000000000000004</v>
      </c>
    </row>
    <row r="270" spans="1:18" x14ac:dyDescent="0.25">
      <c r="A270" s="1" t="s">
        <v>24</v>
      </c>
      <c r="B270" s="4">
        <v>42982</v>
      </c>
      <c r="C270" s="2">
        <v>2245.5</v>
      </c>
      <c r="D270" s="2">
        <f t="shared" si="82"/>
        <v>5222.1700000001001</v>
      </c>
      <c r="E270" s="2">
        <f t="shared" si="89"/>
        <v>1456393.5</v>
      </c>
      <c r="F270" s="6">
        <f t="shared" si="78"/>
        <v>1461615.6700000002</v>
      </c>
      <c r="G270" s="2">
        <f t="shared" si="84"/>
        <v>615770.20224229316</v>
      </c>
      <c r="H270" s="3">
        <f t="shared" si="83"/>
        <v>0.42129419852367422</v>
      </c>
      <c r="I270" s="2">
        <f t="shared" si="85"/>
        <v>60858.238782848348</v>
      </c>
      <c r="J270" s="3">
        <f t="shared" si="79"/>
        <v>4.1637648002807975E-2</v>
      </c>
      <c r="K270" s="2">
        <f t="shared" si="86"/>
        <v>49673.271749961314</v>
      </c>
      <c r="L270" s="3">
        <f t="shared" si="74"/>
        <v>3.3985180078126356E-2</v>
      </c>
      <c r="M270" s="2">
        <f t="shared" si="87"/>
        <v>323022.85813840688</v>
      </c>
      <c r="N270" s="3">
        <f t="shared" si="75"/>
        <v>0.22100396483735485</v>
      </c>
      <c r="O270" s="2">
        <f t="shared" si="88"/>
        <v>412291.09908649104</v>
      </c>
      <c r="P270" s="3">
        <f t="shared" si="76"/>
        <v>0.28207900855803703</v>
      </c>
      <c r="Q270" s="11">
        <f t="shared" si="80"/>
        <v>1461615.6700000009</v>
      </c>
      <c r="R270" s="12">
        <f t="shared" si="81"/>
        <v>1.0000000000000004</v>
      </c>
    </row>
    <row r="271" spans="1:18" x14ac:dyDescent="0.25">
      <c r="A271" s="1" t="s">
        <v>25</v>
      </c>
      <c r="B271" s="4">
        <v>42984</v>
      </c>
      <c r="C271" s="2">
        <v>0.59</v>
      </c>
      <c r="D271" s="2">
        <f t="shared" si="82"/>
        <v>5222.7600000001003</v>
      </c>
      <c r="E271" s="2">
        <f t="shared" si="89"/>
        <v>1456393.5</v>
      </c>
      <c r="F271" s="6">
        <f t="shared" si="78"/>
        <v>1461616.26</v>
      </c>
      <c r="G271" s="2">
        <f t="shared" si="84"/>
        <v>615770.45080587023</v>
      </c>
      <c r="H271" s="3">
        <f t="shared" si="83"/>
        <v>0.42129419852367422</v>
      </c>
      <c r="I271" s="2">
        <f t="shared" si="85"/>
        <v>60858.26334906066</v>
      </c>
      <c r="J271" s="3">
        <f t="shared" si="79"/>
        <v>4.1637648002807975E-2</v>
      </c>
      <c r="K271" s="2">
        <f t="shared" si="86"/>
        <v>49673.291801217551</v>
      </c>
      <c r="L271" s="3">
        <f t="shared" si="74"/>
        <v>3.3985180078126356E-2</v>
      </c>
      <c r="M271" s="2">
        <f t="shared" si="87"/>
        <v>323022.98853074608</v>
      </c>
      <c r="N271" s="3">
        <f t="shared" si="75"/>
        <v>0.22100396483735482</v>
      </c>
      <c r="O271" s="2">
        <f t="shared" si="88"/>
        <v>412291.26551310607</v>
      </c>
      <c r="P271" s="3">
        <f t="shared" si="76"/>
        <v>0.28207900855803703</v>
      </c>
      <c r="Q271" s="11">
        <f t="shared" si="80"/>
        <v>1461616.2600000005</v>
      </c>
      <c r="R271" s="12">
        <f t="shared" si="81"/>
        <v>1.0000000000000004</v>
      </c>
    </row>
    <row r="272" spans="1:18" x14ac:dyDescent="0.25">
      <c r="A272" s="1" t="s">
        <v>28</v>
      </c>
      <c r="B272" s="4">
        <v>42989</v>
      </c>
      <c r="C272" s="2">
        <v>-2245.5</v>
      </c>
      <c r="D272" s="2">
        <f t="shared" si="82"/>
        <v>2977.2600000001003</v>
      </c>
      <c r="E272" s="2">
        <f>E271+2245.5</f>
        <v>1458639</v>
      </c>
      <c r="F272" s="6">
        <f t="shared" si="78"/>
        <v>1461616.26</v>
      </c>
      <c r="G272" s="2">
        <f t="shared" si="84"/>
        <v>615770.45080587023</v>
      </c>
      <c r="H272" s="3">
        <f t="shared" si="83"/>
        <v>0.42129419852367422</v>
      </c>
      <c r="I272" s="2">
        <f t="shared" si="85"/>
        <v>60858.26334906066</v>
      </c>
      <c r="J272" s="3">
        <f t="shared" si="79"/>
        <v>4.1637648002807975E-2</v>
      </c>
      <c r="K272" s="2">
        <f t="shared" si="86"/>
        <v>49673.291801217551</v>
      </c>
      <c r="L272" s="3">
        <f t="shared" si="74"/>
        <v>3.3985180078126356E-2</v>
      </c>
      <c r="M272" s="2">
        <f t="shared" si="87"/>
        <v>323022.98853074608</v>
      </c>
      <c r="N272" s="3">
        <f t="shared" si="75"/>
        <v>0.22100396483735482</v>
      </c>
      <c r="O272" s="2">
        <f t="shared" si="88"/>
        <v>412291.26551310607</v>
      </c>
      <c r="P272" s="3">
        <f t="shared" si="76"/>
        <v>0.28207900855803703</v>
      </c>
      <c r="Q272" s="11">
        <f t="shared" si="80"/>
        <v>1461616.2600000005</v>
      </c>
      <c r="R272" s="12">
        <f t="shared" si="81"/>
        <v>1.0000000000000004</v>
      </c>
    </row>
    <row r="273" spans="1:18" x14ac:dyDescent="0.25">
      <c r="A273" s="1" t="s">
        <v>25</v>
      </c>
      <c r="B273" s="4">
        <v>42991</v>
      </c>
      <c r="C273" s="2">
        <v>0.59</v>
      </c>
      <c r="D273" s="2">
        <f t="shared" si="82"/>
        <v>2977.8500000001004</v>
      </c>
      <c r="E273" s="2">
        <f t="shared" ref="E273:E278" si="90">E272</f>
        <v>1458639</v>
      </c>
      <c r="F273" s="6">
        <f t="shared" si="78"/>
        <v>1461616.85</v>
      </c>
      <c r="G273" s="2">
        <f t="shared" si="84"/>
        <v>615770.69936944742</v>
      </c>
      <c r="H273" s="3">
        <f t="shared" si="83"/>
        <v>0.42129419852367422</v>
      </c>
      <c r="I273" s="2">
        <f t="shared" si="85"/>
        <v>60858.287915272987</v>
      </c>
      <c r="J273" s="3">
        <f t="shared" si="79"/>
        <v>4.1637648002807975E-2</v>
      </c>
      <c r="K273" s="2">
        <f t="shared" si="86"/>
        <v>49673.311852473802</v>
      </c>
      <c r="L273" s="3">
        <f t="shared" si="74"/>
        <v>3.3985180078126356E-2</v>
      </c>
      <c r="M273" s="2">
        <f t="shared" si="87"/>
        <v>323023.11892308533</v>
      </c>
      <c r="N273" s="3">
        <f t="shared" si="75"/>
        <v>0.22100396483735482</v>
      </c>
      <c r="O273" s="2">
        <f t="shared" si="88"/>
        <v>412291.43193972117</v>
      </c>
      <c r="P273" s="3">
        <f t="shared" si="76"/>
        <v>0.28207900855803703</v>
      </c>
      <c r="Q273" s="11">
        <f t="shared" si="80"/>
        <v>1461616.8500000006</v>
      </c>
      <c r="R273" s="12">
        <f t="shared" si="81"/>
        <v>1.0000000000000004</v>
      </c>
    </row>
    <row r="274" spans="1:18" x14ac:dyDescent="0.25">
      <c r="A274" s="1" t="s">
        <v>25</v>
      </c>
      <c r="B274" s="4">
        <v>42998</v>
      </c>
      <c r="C274" s="2">
        <v>0.59</v>
      </c>
      <c r="D274" s="2">
        <f t="shared" si="82"/>
        <v>2978.4400000001006</v>
      </c>
      <c r="E274" s="2">
        <f t="shared" si="90"/>
        <v>1458639</v>
      </c>
      <c r="F274" s="6">
        <f t="shared" si="78"/>
        <v>1461617.4400000002</v>
      </c>
      <c r="G274" s="2">
        <f t="shared" si="84"/>
        <v>615770.94793302461</v>
      </c>
      <c r="H274" s="3">
        <f t="shared" si="83"/>
        <v>0.42129419852367422</v>
      </c>
      <c r="I274" s="2">
        <f t="shared" si="85"/>
        <v>60858.312481485314</v>
      </c>
      <c r="J274" s="3">
        <f t="shared" si="79"/>
        <v>4.1637648002807975E-2</v>
      </c>
      <c r="K274" s="2">
        <f t="shared" si="86"/>
        <v>49673.331903730053</v>
      </c>
      <c r="L274" s="3">
        <f t="shared" si="74"/>
        <v>3.3985180078126356E-2</v>
      </c>
      <c r="M274" s="2">
        <f t="shared" si="87"/>
        <v>323023.24931542459</v>
      </c>
      <c r="N274" s="3">
        <f t="shared" si="75"/>
        <v>0.22100396483735479</v>
      </c>
      <c r="O274" s="2">
        <f t="shared" si="88"/>
        <v>412291.5983663362</v>
      </c>
      <c r="P274" s="3">
        <f t="shared" si="76"/>
        <v>0.28207900855803703</v>
      </c>
      <c r="Q274" s="11">
        <f t="shared" si="80"/>
        <v>1461617.4400000006</v>
      </c>
      <c r="R274" s="12">
        <f t="shared" si="81"/>
        <v>1.0000000000000004</v>
      </c>
    </row>
    <row r="275" spans="1:18" x14ac:dyDescent="0.25">
      <c r="A275" s="1" t="s">
        <v>25</v>
      </c>
      <c r="B275" s="4">
        <v>43005</v>
      </c>
      <c r="C275" s="2">
        <v>0.59</v>
      </c>
      <c r="D275" s="2">
        <f t="shared" si="82"/>
        <v>2979.0300000001007</v>
      </c>
      <c r="E275" s="2">
        <f t="shared" si="90"/>
        <v>1458639</v>
      </c>
      <c r="F275" s="6">
        <f t="shared" si="78"/>
        <v>1461618.03</v>
      </c>
      <c r="G275" s="2">
        <f t="shared" si="84"/>
        <v>615771.19649660168</v>
      </c>
      <c r="H275" s="3">
        <f t="shared" si="83"/>
        <v>0.42129419852367428</v>
      </c>
      <c r="I275" s="2">
        <f t="shared" si="85"/>
        <v>60858.337047697627</v>
      </c>
      <c r="J275" s="3">
        <f t="shared" si="79"/>
        <v>4.1637648002807975E-2</v>
      </c>
      <c r="K275" s="2">
        <f t="shared" si="86"/>
        <v>49673.35195498629</v>
      </c>
      <c r="L275" s="3">
        <f t="shared" si="74"/>
        <v>3.3985180078126356E-2</v>
      </c>
      <c r="M275" s="2">
        <f t="shared" si="87"/>
        <v>323023.37970776379</v>
      </c>
      <c r="N275" s="3">
        <f t="shared" si="75"/>
        <v>0.22100396483735479</v>
      </c>
      <c r="O275" s="2">
        <f t="shared" si="88"/>
        <v>412291.76479295123</v>
      </c>
      <c r="P275" s="3">
        <f t="shared" si="76"/>
        <v>0.28207900855803703</v>
      </c>
      <c r="Q275" s="11">
        <f t="shared" si="80"/>
        <v>1461618.0300000007</v>
      </c>
      <c r="R275" s="12">
        <f t="shared" si="81"/>
        <v>1.0000000000000004</v>
      </c>
    </row>
    <row r="276" spans="1:18" x14ac:dyDescent="0.25">
      <c r="A276" s="1" t="s">
        <v>18</v>
      </c>
      <c r="B276" s="4">
        <v>43009</v>
      </c>
      <c r="C276" s="2">
        <v>0.28999999999999998</v>
      </c>
      <c r="D276" s="2">
        <f t="shared" si="82"/>
        <v>2979.3200000001007</v>
      </c>
      <c r="E276" s="2">
        <f t="shared" si="90"/>
        <v>1458639</v>
      </c>
      <c r="F276" s="6">
        <f t="shared" si="78"/>
        <v>1461618.32</v>
      </c>
      <c r="G276" s="2">
        <f t="shared" si="84"/>
        <v>615771.31867191929</v>
      </c>
      <c r="H276" s="3">
        <f t="shared" si="83"/>
        <v>0.42129419852367428</v>
      </c>
      <c r="I276" s="2">
        <f t="shared" si="85"/>
        <v>60858.349122615553</v>
      </c>
      <c r="J276" s="3">
        <f t="shared" si="79"/>
        <v>4.1637648002807975E-2</v>
      </c>
      <c r="K276" s="2">
        <f t="shared" si="86"/>
        <v>49673.361810688519</v>
      </c>
      <c r="L276" s="3">
        <f t="shared" si="74"/>
        <v>3.3985180078126356E-2</v>
      </c>
      <c r="M276" s="2">
        <f t="shared" si="87"/>
        <v>323023.44379891362</v>
      </c>
      <c r="N276" s="3">
        <f t="shared" si="75"/>
        <v>0.22100396483735479</v>
      </c>
      <c r="O276" s="2">
        <f t="shared" si="88"/>
        <v>412291.8465958637</v>
      </c>
      <c r="P276" s="3">
        <f t="shared" si="76"/>
        <v>0.28207900855803703</v>
      </c>
      <c r="Q276" s="11">
        <f t="shared" si="80"/>
        <v>1461618.3200000008</v>
      </c>
      <c r="R276" s="12">
        <f t="shared" si="81"/>
        <v>1.0000000000000004</v>
      </c>
    </row>
    <row r="277" spans="1:18" x14ac:dyDescent="0.25">
      <c r="A277" s="1" t="s">
        <v>24</v>
      </c>
      <c r="B277" s="4">
        <v>43011</v>
      </c>
      <c r="C277" s="2">
        <v>2245.5</v>
      </c>
      <c r="D277" s="2">
        <f t="shared" si="82"/>
        <v>5224.8200000001007</v>
      </c>
      <c r="E277" s="2">
        <f t="shared" si="90"/>
        <v>1458639</v>
      </c>
      <c r="F277" s="6">
        <f t="shared" si="78"/>
        <v>1463863.82</v>
      </c>
      <c r="G277" s="2">
        <f t="shared" si="84"/>
        <v>616717.33479470422</v>
      </c>
      <c r="H277" s="3">
        <f t="shared" si="83"/>
        <v>0.42129419852367428</v>
      </c>
      <c r="I277" s="2">
        <f t="shared" si="85"/>
        <v>60951.84646120586</v>
      </c>
      <c r="J277" s="3">
        <f t="shared" si="79"/>
        <v>4.1637648002807975E-2</v>
      </c>
      <c r="K277" s="2">
        <f t="shared" si="86"/>
        <v>49749.675532553949</v>
      </c>
      <c r="L277" s="3">
        <f t="shared" si="74"/>
        <v>3.3985180078126356E-2</v>
      </c>
      <c r="M277" s="2">
        <f t="shared" si="87"/>
        <v>323519.70820195589</v>
      </c>
      <c r="N277" s="3">
        <f t="shared" si="75"/>
        <v>0.22100396483735479</v>
      </c>
      <c r="O277" s="2">
        <f t="shared" si="88"/>
        <v>412925.25500958081</v>
      </c>
      <c r="P277" s="3">
        <f t="shared" si="76"/>
        <v>0.28207900855803703</v>
      </c>
      <c r="Q277" s="11">
        <f t="shared" si="80"/>
        <v>1463863.8200000008</v>
      </c>
      <c r="R277" s="12">
        <f t="shared" si="81"/>
        <v>1.0000000000000004</v>
      </c>
    </row>
    <row r="278" spans="1:18" x14ac:dyDescent="0.25">
      <c r="A278" s="1" t="s">
        <v>25</v>
      </c>
      <c r="B278" s="4">
        <v>43012</v>
      </c>
      <c r="C278" s="2">
        <v>0.59</v>
      </c>
      <c r="D278" s="2">
        <f t="shared" si="82"/>
        <v>5225.4100000001008</v>
      </c>
      <c r="E278" s="2">
        <f t="shared" si="90"/>
        <v>1458639</v>
      </c>
      <c r="F278" s="6">
        <f t="shared" si="78"/>
        <v>1463864.4100000001</v>
      </c>
      <c r="G278" s="2">
        <f t="shared" si="84"/>
        <v>616717.58335828141</v>
      </c>
      <c r="H278" s="3">
        <f t="shared" si="83"/>
        <v>0.42129419852367428</v>
      </c>
      <c r="I278" s="2">
        <f t="shared" si="85"/>
        <v>60951.871027418179</v>
      </c>
      <c r="J278" s="3">
        <f t="shared" si="79"/>
        <v>4.1637648002807975E-2</v>
      </c>
      <c r="K278" s="2">
        <f t="shared" si="86"/>
        <v>49749.6955838102</v>
      </c>
      <c r="L278" s="3">
        <f t="shared" si="74"/>
        <v>3.3985180078126356E-2</v>
      </c>
      <c r="M278" s="2">
        <f t="shared" si="87"/>
        <v>323519.83859429514</v>
      </c>
      <c r="N278" s="3">
        <f t="shared" si="75"/>
        <v>0.22100396483735479</v>
      </c>
      <c r="O278" s="2">
        <f t="shared" si="88"/>
        <v>412925.42143619584</v>
      </c>
      <c r="P278" s="3">
        <f t="shared" si="76"/>
        <v>0.28207900855803703</v>
      </c>
      <c r="Q278" s="11">
        <f t="shared" si="80"/>
        <v>1463864.4100000006</v>
      </c>
      <c r="R278" s="12">
        <f t="shared" si="81"/>
        <v>1.0000000000000004</v>
      </c>
    </row>
    <row r="279" spans="1:18" x14ac:dyDescent="0.25">
      <c r="A279" s="1" t="s">
        <v>28</v>
      </c>
      <c r="B279" s="4">
        <v>43018</v>
      </c>
      <c r="C279" s="2">
        <v>-2245.5</v>
      </c>
      <c r="D279" s="2">
        <f t="shared" si="82"/>
        <v>2979.9100000001008</v>
      </c>
      <c r="E279" s="2">
        <f>E278+2245.5</f>
        <v>1460884.5</v>
      </c>
      <c r="F279" s="6">
        <f t="shared" si="78"/>
        <v>1463864.4100000001</v>
      </c>
      <c r="G279" s="2">
        <f t="shared" si="84"/>
        <v>616717.58335828141</v>
      </c>
      <c r="H279" s="3">
        <f t="shared" si="83"/>
        <v>0.42129419852367428</v>
      </c>
      <c r="I279" s="2">
        <f t="shared" si="85"/>
        <v>60951.871027418179</v>
      </c>
      <c r="J279" s="3">
        <f t="shared" si="79"/>
        <v>4.1637648002807975E-2</v>
      </c>
      <c r="K279" s="2">
        <f t="shared" si="86"/>
        <v>49749.6955838102</v>
      </c>
      <c r="L279" s="3">
        <f t="shared" si="74"/>
        <v>3.3985180078126356E-2</v>
      </c>
      <c r="M279" s="2">
        <f t="shared" si="87"/>
        <v>323519.83859429514</v>
      </c>
      <c r="N279" s="3">
        <f t="shared" si="75"/>
        <v>0.22100396483735479</v>
      </c>
      <c r="O279" s="2">
        <f t="shared" si="88"/>
        <v>412925.42143619584</v>
      </c>
      <c r="P279" s="3">
        <f t="shared" si="76"/>
        <v>0.28207900855803703</v>
      </c>
      <c r="Q279" s="11">
        <f t="shared" si="80"/>
        <v>1463864.4100000006</v>
      </c>
      <c r="R279" s="12">
        <f t="shared" si="81"/>
        <v>1.0000000000000004</v>
      </c>
    </row>
    <row r="280" spans="1:18" x14ac:dyDescent="0.25">
      <c r="A280" s="1" t="s">
        <v>25</v>
      </c>
      <c r="B280" s="4">
        <v>43019</v>
      </c>
      <c r="C280" s="2">
        <v>0.59</v>
      </c>
      <c r="D280" s="2">
        <f t="shared" si="82"/>
        <v>2980.500000000101</v>
      </c>
      <c r="E280" s="2">
        <f t="shared" ref="E280:E286" si="91">E279</f>
        <v>1460884.5</v>
      </c>
      <c r="F280" s="6">
        <f t="shared" si="78"/>
        <v>1463865</v>
      </c>
      <c r="G280" s="2">
        <f t="shared" si="84"/>
        <v>616717.83192185848</v>
      </c>
      <c r="H280" s="3">
        <f t="shared" si="83"/>
        <v>0.42129419852367428</v>
      </c>
      <c r="I280" s="2">
        <f t="shared" si="85"/>
        <v>60951.895593630499</v>
      </c>
      <c r="J280" s="3">
        <f t="shared" si="79"/>
        <v>4.1637648002807975E-2</v>
      </c>
      <c r="K280" s="2">
        <f t="shared" si="86"/>
        <v>49749.715635066437</v>
      </c>
      <c r="L280" s="3">
        <f t="shared" si="74"/>
        <v>3.3985180078126356E-2</v>
      </c>
      <c r="M280" s="2">
        <f t="shared" si="87"/>
        <v>323519.9689866344</v>
      </c>
      <c r="N280" s="3">
        <f t="shared" si="75"/>
        <v>0.22100396483735482</v>
      </c>
      <c r="O280" s="2">
        <f t="shared" si="88"/>
        <v>412925.58786281088</v>
      </c>
      <c r="P280" s="3">
        <f t="shared" si="76"/>
        <v>0.28207900855803703</v>
      </c>
      <c r="Q280" s="11">
        <f t="shared" si="80"/>
        <v>1463865.0000000007</v>
      </c>
      <c r="R280" s="12">
        <f t="shared" si="81"/>
        <v>1.0000000000000004</v>
      </c>
    </row>
    <row r="281" spans="1:18" x14ac:dyDescent="0.25">
      <c r="A281" s="1" t="s">
        <v>25</v>
      </c>
      <c r="B281" s="4">
        <v>43026</v>
      </c>
      <c r="C281" s="2">
        <v>0.59</v>
      </c>
      <c r="D281" s="2">
        <f t="shared" si="82"/>
        <v>2981.0900000001011</v>
      </c>
      <c r="E281" s="2">
        <f t="shared" si="91"/>
        <v>1460884.5</v>
      </c>
      <c r="F281" s="6">
        <f t="shared" si="78"/>
        <v>1463865.59</v>
      </c>
      <c r="G281" s="2">
        <f t="shared" si="84"/>
        <v>616718.08048543567</v>
      </c>
      <c r="H281" s="3">
        <f t="shared" si="83"/>
        <v>0.42129419852367433</v>
      </c>
      <c r="I281" s="2">
        <f t="shared" si="85"/>
        <v>60951.920159842819</v>
      </c>
      <c r="J281" s="3">
        <f t="shared" si="79"/>
        <v>4.1637648002807975E-2</v>
      </c>
      <c r="K281" s="2">
        <f t="shared" si="86"/>
        <v>49749.735686322689</v>
      </c>
      <c r="L281" s="3">
        <f t="shared" si="74"/>
        <v>3.3985180078126356E-2</v>
      </c>
      <c r="M281" s="2">
        <f t="shared" si="87"/>
        <v>323520.09937897371</v>
      </c>
      <c r="N281" s="3">
        <f t="shared" si="75"/>
        <v>0.22100396483735485</v>
      </c>
      <c r="O281" s="2">
        <f t="shared" si="88"/>
        <v>412925.75428942597</v>
      </c>
      <c r="P281" s="3">
        <f t="shared" si="76"/>
        <v>0.28207900855803703</v>
      </c>
      <c r="Q281" s="11">
        <f t="shared" si="80"/>
        <v>1463865.5900000008</v>
      </c>
      <c r="R281" s="12">
        <f t="shared" si="81"/>
        <v>1.0000000000000004</v>
      </c>
    </row>
    <row r="282" spans="1:18" x14ac:dyDescent="0.25">
      <c r="A282" s="1" t="s">
        <v>25</v>
      </c>
      <c r="B282" s="4">
        <v>43033</v>
      </c>
      <c r="C282" s="2">
        <v>0.59</v>
      </c>
      <c r="D282" s="2">
        <f t="shared" si="82"/>
        <v>2981.6800000001012</v>
      </c>
      <c r="E282" s="2">
        <f t="shared" si="91"/>
        <v>1460884.5</v>
      </c>
      <c r="F282" s="6">
        <f t="shared" si="78"/>
        <v>1463866.1800000002</v>
      </c>
      <c r="G282" s="2">
        <f t="shared" si="84"/>
        <v>616718.32904901286</v>
      </c>
      <c r="H282" s="3">
        <f t="shared" si="83"/>
        <v>0.42129419852367433</v>
      </c>
      <c r="I282" s="2">
        <f t="shared" si="85"/>
        <v>60951.944726055146</v>
      </c>
      <c r="J282" s="3">
        <f t="shared" si="79"/>
        <v>4.1637648002807975E-2</v>
      </c>
      <c r="K282" s="2">
        <f t="shared" si="86"/>
        <v>49749.755737578933</v>
      </c>
      <c r="L282" s="3">
        <f t="shared" si="74"/>
        <v>3.3985180078126356E-2</v>
      </c>
      <c r="M282" s="2">
        <f t="shared" si="87"/>
        <v>323520.22977131302</v>
      </c>
      <c r="N282" s="3">
        <f t="shared" si="75"/>
        <v>0.22100396483735488</v>
      </c>
      <c r="O282" s="2">
        <f t="shared" si="88"/>
        <v>412925.920716041</v>
      </c>
      <c r="P282" s="3">
        <f t="shared" si="76"/>
        <v>0.28207900855803703</v>
      </c>
      <c r="Q282" s="11">
        <f t="shared" si="80"/>
        <v>1463866.1800000009</v>
      </c>
      <c r="R282" s="12">
        <f t="shared" si="81"/>
        <v>1.0000000000000004</v>
      </c>
    </row>
    <row r="283" spans="1:18" x14ac:dyDescent="0.25">
      <c r="A283" s="1" t="s">
        <v>18</v>
      </c>
      <c r="B283" s="4">
        <v>43040</v>
      </c>
      <c r="C283" s="2">
        <v>0.31</v>
      </c>
      <c r="D283" s="2">
        <f t="shared" si="82"/>
        <v>2981.9900000001012</v>
      </c>
      <c r="E283" s="2">
        <f t="shared" si="91"/>
        <v>1460884.5</v>
      </c>
      <c r="F283" s="6">
        <f t="shared" si="78"/>
        <v>1463866.49</v>
      </c>
      <c r="G283" s="2">
        <f t="shared" si="84"/>
        <v>616718.4596502143</v>
      </c>
      <c r="H283" s="3">
        <f t="shared" si="83"/>
        <v>0.42129419852367433</v>
      </c>
      <c r="I283" s="2">
        <f t="shared" si="85"/>
        <v>60951.957633726022</v>
      </c>
      <c r="J283" s="3">
        <f t="shared" si="79"/>
        <v>4.1637648002807975E-2</v>
      </c>
      <c r="K283" s="2">
        <f t="shared" si="86"/>
        <v>49749.766272984758</v>
      </c>
      <c r="L283" s="3">
        <f t="shared" si="74"/>
        <v>3.3985180078126356E-2</v>
      </c>
      <c r="M283" s="2">
        <f t="shared" si="87"/>
        <v>323520.29828254209</v>
      </c>
      <c r="N283" s="3">
        <f t="shared" si="75"/>
        <v>0.22100396483735488</v>
      </c>
      <c r="O283" s="2">
        <f t="shared" si="88"/>
        <v>412926.00816053362</v>
      </c>
      <c r="P283" s="3">
        <f t="shared" si="76"/>
        <v>0.28207900855803703</v>
      </c>
      <c r="Q283" s="11">
        <f t="shared" si="80"/>
        <v>1463866.4900000009</v>
      </c>
      <c r="R283" s="12">
        <f t="shared" si="81"/>
        <v>1.0000000000000004</v>
      </c>
    </row>
    <row r="284" spans="1:18" x14ac:dyDescent="0.25">
      <c r="A284" s="1" t="s">
        <v>25</v>
      </c>
      <c r="B284" s="4">
        <v>43040</v>
      </c>
      <c r="C284" s="2">
        <v>0.59</v>
      </c>
      <c r="D284" s="2">
        <f t="shared" si="82"/>
        <v>2982.5800000001013</v>
      </c>
      <c r="E284" s="2">
        <f t="shared" si="91"/>
        <v>1460884.5</v>
      </c>
      <c r="F284" s="6">
        <f t="shared" si="78"/>
        <v>1463867.08</v>
      </c>
      <c r="G284" s="2">
        <f t="shared" si="84"/>
        <v>616718.70821379148</v>
      </c>
      <c r="H284" s="3">
        <f t="shared" si="83"/>
        <v>0.42129419852367433</v>
      </c>
      <c r="I284" s="2">
        <f t="shared" si="85"/>
        <v>60951.982199938349</v>
      </c>
      <c r="J284" s="3">
        <f t="shared" si="79"/>
        <v>4.1637648002807975E-2</v>
      </c>
      <c r="K284" s="2">
        <f t="shared" si="86"/>
        <v>49749.786324241002</v>
      </c>
      <c r="L284" s="3">
        <f t="shared" si="74"/>
        <v>3.3985180078126356E-2</v>
      </c>
      <c r="M284" s="2">
        <f t="shared" si="87"/>
        <v>323520.42867488135</v>
      </c>
      <c r="N284" s="3">
        <f t="shared" si="75"/>
        <v>0.22100396483735485</v>
      </c>
      <c r="O284" s="2">
        <f t="shared" si="88"/>
        <v>412926.17458714871</v>
      </c>
      <c r="P284" s="3">
        <f t="shared" si="76"/>
        <v>0.28207900855803703</v>
      </c>
      <c r="Q284" s="11">
        <f t="shared" si="80"/>
        <v>1463867.080000001</v>
      </c>
      <c r="R284" s="12">
        <f t="shared" si="81"/>
        <v>1.0000000000000004</v>
      </c>
    </row>
    <row r="285" spans="1:18" x14ac:dyDescent="0.25">
      <c r="A285" s="1" t="s">
        <v>24</v>
      </c>
      <c r="B285" s="4">
        <v>43042</v>
      </c>
      <c r="C285" s="2">
        <v>2245.5</v>
      </c>
      <c r="D285" s="2">
        <f t="shared" si="82"/>
        <v>5228.0800000001018</v>
      </c>
      <c r="E285" s="2">
        <f t="shared" si="91"/>
        <v>1460884.5</v>
      </c>
      <c r="F285" s="6">
        <f t="shared" si="78"/>
        <v>1466112.58</v>
      </c>
      <c r="G285" s="2">
        <f t="shared" si="84"/>
        <v>617664.72433657642</v>
      </c>
      <c r="H285" s="3">
        <f t="shared" si="83"/>
        <v>0.42129419852367433</v>
      </c>
      <c r="I285" s="2">
        <f t="shared" si="85"/>
        <v>61045.479538528649</v>
      </c>
      <c r="J285" s="3">
        <f t="shared" si="79"/>
        <v>4.1637648002807975E-2</v>
      </c>
      <c r="K285" s="2">
        <f t="shared" si="86"/>
        <v>49826.10004610644</v>
      </c>
      <c r="L285" s="3">
        <f t="shared" si="74"/>
        <v>3.3985180078126356E-2</v>
      </c>
      <c r="M285" s="2">
        <f t="shared" si="87"/>
        <v>324016.69307792361</v>
      </c>
      <c r="N285" s="3">
        <f t="shared" si="75"/>
        <v>0.22100396483735485</v>
      </c>
      <c r="O285" s="2">
        <f t="shared" si="88"/>
        <v>413559.58300086576</v>
      </c>
      <c r="P285" s="3">
        <f t="shared" si="76"/>
        <v>0.28207900855803703</v>
      </c>
      <c r="Q285" s="11">
        <f t="shared" si="80"/>
        <v>1466112.580000001</v>
      </c>
      <c r="R285" s="12">
        <f t="shared" si="81"/>
        <v>1.0000000000000004</v>
      </c>
    </row>
    <row r="286" spans="1:18" x14ac:dyDescent="0.25">
      <c r="A286" s="1" t="s">
        <v>25</v>
      </c>
      <c r="B286" s="4">
        <v>43047</v>
      </c>
      <c r="C286" s="2">
        <v>0.59</v>
      </c>
      <c r="D286" s="2">
        <f t="shared" si="82"/>
        <v>5228.6700000001019</v>
      </c>
      <c r="E286" s="2">
        <f t="shared" si="91"/>
        <v>1460884.5</v>
      </c>
      <c r="F286" s="6">
        <f t="shared" si="78"/>
        <v>1466113.1700000002</v>
      </c>
      <c r="G286" s="2">
        <f t="shared" si="84"/>
        <v>617664.9729001536</v>
      </c>
      <c r="H286" s="3">
        <f t="shared" si="83"/>
        <v>0.42129419852367433</v>
      </c>
      <c r="I286" s="2">
        <f t="shared" si="85"/>
        <v>61045.504104740976</v>
      </c>
      <c r="J286" s="3">
        <f t="shared" si="79"/>
        <v>4.1637648002807975E-2</v>
      </c>
      <c r="K286" s="2">
        <f t="shared" si="86"/>
        <v>49826.120097362684</v>
      </c>
      <c r="L286" s="3">
        <f t="shared" si="74"/>
        <v>3.3985180078126356E-2</v>
      </c>
      <c r="M286" s="2">
        <f t="shared" si="87"/>
        <v>324016.82347026287</v>
      </c>
      <c r="N286" s="3">
        <f t="shared" si="75"/>
        <v>0.22100396483735485</v>
      </c>
      <c r="O286" s="2">
        <f t="shared" si="88"/>
        <v>413559.74942748086</v>
      </c>
      <c r="P286" s="3">
        <f t="shared" si="76"/>
        <v>0.28207900855803703</v>
      </c>
      <c r="Q286" s="11">
        <f t="shared" si="80"/>
        <v>1466113.1700000009</v>
      </c>
      <c r="R286" s="12">
        <f t="shared" si="81"/>
        <v>1.0000000000000004</v>
      </c>
    </row>
    <row r="287" spans="1:18" x14ac:dyDescent="0.25">
      <c r="A287" s="1" t="s">
        <v>28</v>
      </c>
      <c r="B287" s="4">
        <v>43049</v>
      </c>
      <c r="C287" s="2">
        <v>-2245.5</v>
      </c>
      <c r="D287" s="2">
        <f t="shared" si="82"/>
        <v>2983.1700000001019</v>
      </c>
      <c r="E287" s="2">
        <f>E286+2245.5</f>
        <v>1463130</v>
      </c>
      <c r="F287" s="6">
        <f t="shared" si="78"/>
        <v>1466113.1700000002</v>
      </c>
      <c r="G287" s="2">
        <f t="shared" si="84"/>
        <v>617664.9729001536</v>
      </c>
      <c r="H287" s="3">
        <f t="shared" si="83"/>
        <v>0.42129419852367433</v>
      </c>
      <c r="I287" s="2">
        <f t="shared" si="85"/>
        <v>61045.504104740976</v>
      </c>
      <c r="J287" s="3">
        <f t="shared" si="79"/>
        <v>4.1637648002807975E-2</v>
      </c>
      <c r="K287" s="2">
        <f t="shared" si="86"/>
        <v>49826.120097362684</v>
      </c>
      <c r="L287" s="3">
        <f t="shared" si="74"/>
        <v>3.3985180078126356E-2</v>
      </c>
      <c r="M287" s="2">
        <f t="shared" si="87"/>
        <v>324016.82347026287</v>
      </c>
      <c r="N287" s="3">
        <f t="shared" si="75"/>
        <v>0.22100396483735485</v>
      </c>
      <c r="O287" s="2">
        <f t="shared" si="88"/>
        <v>413559.74942748086</v>
      </c>
      <c r="P287" s="3">
        <f t="shared" si="76"/>
        <v>0.28207900855803703</v>
      </c>
      <c r="Q287" s="11">
        <f t="shared" si="80"/>
        <v>1466113.1700000009</v>
      </c>
      <c r="R287" s="12">
        <f t="shared" si="81"/>
        <v>1.0000000000000004</v>
      </c>
    </row>
    <row r="288" spans="1:18" x14ac:dyDescent="0.25">
      <c r="A288" s="1" t="s">
        <v>25</v>
      </c>
      <c r="B288" s="4">
        <v>43054</v>
      </c>
      <c r="C288" s="2">
        <v>0.59</v>
      </c>
      <c r="D288" s="2">
        <f t="shared" si="82"/>
        <v>2983.7600000001021</v>
      </c>
      <c r="E288" s="2">
        <f t="shared" ref="E288:E298" si="92">E287</f>
        <v>1463130</v>
      </c>
      <c r="F288" s="6">
        <f t="shared" si="78"/>
        <v>1466113.76</v>
      </c>
      <c r="G288" s="2">
        <f t="shared" si="84"/>
        <v>617665.22146373068</v>
      </c>
      <c r="H288" s="3">
        <f t="shared" si="83"/>
        <v>0.42129419852367439</v>
      </c>
      <c r="I288" s="2">
        <f t="shared" si="85"/>
        <v>61045.528670953288</v>
      </c>
      <c r="J288" s="3">
        <f t="shared" si="79"/>
        <v>4.1637648002807975E-2</v>
      </c>
      <c r="K288" s="2">
        <f t="shared" si="86"/>
        <v>49826.140148618928</v>
      </c>
      <c r="L288" s="3">
        <f t="shared" si="74"/>
        <v>3.3985180078126356E-2</v>
      </c>
      <c r="M288" s="2">
        <f t="shared" si="87"/>
        <v>324016.95386260212</v>
      </c>
      <c r="N288" s="3">
        <f t="shared" si="75"/>
        <v>0.22100396483735485</v>
      </c>
      <c r="O288" s="2">
        <f t="shared" si="88"/>
        <v>413559.91585409583</v>
      </c>
      <c r="P288" s="3">
        <f t="shared" si="76"/>
        <v>0.28207900855803703</v>
      </c>
      <c r="Q288" s="11">
        <f t="shared" si="80"/>
        <v>1466113.7600000007</v>
      </c>
      <c r="R288" s="12">
        <f t="shared" si="81"/>
        <v>1.0000000000000004</v>
      </c>
    </row>
    <row r="289" spans="1:18" x14ac:dyDescent="0.25">
      <c r="A289" s="1" t="s">
        <v>25</v>
      </c>
      <c r="B289" s="4">
        <v>43061</v>
      </c>
      <c r="C289" s="2">
        <v>0.59</v>
      </c>
      <c r="D289" s="2">
        <f t="shared" si="82"/>
        <v>2984.3500000001022</v>
      </c>
      <c r="E289" s="2">
        <f t="shared" si="92"/>
        <v>1463130</v>
      </c>
      <c r="F289" s="6">
        <f t="shared" si="78"/>
        <v>1466114.35</v>
      </c>
      <c r="G289" s="2">
        <f t="shared" si="84"/>
        <v>617665.47002730786</v>
      </c>
      <c r="H289" s="3">
        <f t="shared" si="83"/>
        <v>0.42129419852367439</v>
      </c>
      <c r="I289" s="2">
        <f t="shared" si="85"/>
        <v>61045.553237165615</v>
      </c>
      <c r="J289" s="3">
        <f t="shared" si="79"/>
        <v>4.1637648002807975E-2</v>
      </c>
      <c r="K289" s="2">
        <f t="shared" si="86"/>
        <v>49826.160199875172</v>
      </c>
      <c r="L289" s="3">
        <f t="shared" si="74"/>
        <v>3.3985180078126356E-2</v>
      </c>
      <c r="M289" s="2">
        <f t="shared" si="87"/>
        <v>324017.08425494138</v>
      </c>
      <c r="N289" s="3">
        <f t="shared" si="75"/>
        <v>0.22100396483735485</v>
      </c>
      <c r="O289" s="2">
        <f t="shared" si="88"/>
        <v>413560.08228071092</v>
      </c>
      <c r="P289" s="3">
        <f t="shared" si="76"/>
        <v>0.28207900855803703</v>
      </c>
      <c r="Q289" s="11">
        <f t="shared" si="80"/>
        <v>1466114.350000001</v>
      </c>
      <c r="R289" s="12">
        <f t="shared" si="81"/>
        <v>1.0000000000000004</v>
      </c>
    </row>
    <row r="290" spans="1:18" x14ac:dyDescent="0.25">
      <c r="A290" s="1" t="s">
        <v>25</v>
      </c>
      <c r="B290" s="4">
        <v>43068</v>
      </c>
      <c r="C290" s="2">
        <v>0.59</v>
      </c>
      <c r="D290" s="2">
        <f t="shared" si="82"/>
        <v>2984.9400000001024</v>
      </c>
      <c r="E290" s="2">
        <f t="shared" si="92"/>
        <v>1463130</v>
      </c>
      <c r="F290" s="6">
        <f t="shared" si="78"/>
        <v>1466114.9400000002</v>
      </c>
      <c r="G290" s="2">
        <f t="shared" si="84"/>
        <v>617665.71859088505</v>
      </c>
      <c r="H290" s="3">
        <f t="shared" si="83"/>
        <v>0.42129419852367439</v>
      </c>
      <c r="I290" s="2">
        <f t="shared" si="85"/>
        <v>61045.577803377942</v>
      </c>
      <c r="J290" s="3">
        <f t="shared" si="79"/>
        <v>4.1637648002807975E-2</v>
      </c>
      <c r="K290" s="2">
        <f t="shared" si="86"/>
        <v>49826.180251131424</v>
      </c>
      <c r="L290" s="3">
        <f t="shared" si="74"/>
        <v>3.3985180078126356E-2</v>
      </c>
      <c r="M290" s="2">
        <f t="shared" si="87"/>
        <v>324017.21464728063</v>
      </c>
      <c r="N290" s="3">
        <f t="shared" si="75"/>
        <v>0.22100396483735485</v>
      </c>
      <c r="O290" s="2">
        <f t="shared" si="88"/>
        <v>413560.24870732601</v>
      </c>
      <c r="P290" s="3">
        <f t="shared" si="76"/>
        <v>0.28207900855803703</v>
      </c>
      <c r="Q290" s="11">
        <f t="shared" si="80"/>
        <v>1466114.9400000013</v>
      </c>
      <c r="R290" s="12">
        <f t="shared" si="81"/>
        <v>1.0000000000000004</v>
      </c>
    </row>
    <row r="291" spans="1:18" x14ac:dyDescent="0.25">
      <c r="A291" s="1" t="s">
        <v>18</v>
      </c>
      <c r="B291" s="4">
        <v>43070</v>
      </c>
      <c r="C291" s="2">
        <v>0.3</v>
      </c>
      <c r="D291" s="2">
        <f t="shared" si="82"/>
        <v>2985.2400000001026</v>
      </c>
      <c r="E291" s="2">
        <f t="shared" si="92"/>
        <v>1463130</v>
      </c>
      <c r="F291" s="6">
        <f t="shared" si="78"/>
        <v>1466115.24</v>
      </c>
      <c r="G291" s="2">
        <f t="shared" si="84"/>
        <v>617665.84497914452</v>
      </c>
      <c r="H291" s="3">
        <f t="shared" si="83"/>
        <v>0.42129419852367439</v>
      </c>
      <c r="I291" s="2">
        <f t="shared" si="85"/>
        <v>61045.590294672336</v>
      </c>
      <c r="J291" s="3">
        <f t="shared" si="79"/>
        <v>4.1637648002807975E-2</v>
      </c>
      <c r="K291" s="2">
        <f t="shared" si="86"/>
        <v>49826.190446685439</v>
      </c>
      <c r="L291" s="3">
        <f t="shared" si="74"/>
        <v>3.3985180078126356E-2</v>
      </c>
      <c r="M291" s="2">
        <f t="shared" si="87"/>
        <v>324017.28094847006</v>
      </c>
      <c r="N291" s="3">
        <f t="shared" si="75"/>
        <v>0.22100396483735485</v>
      </c>
      <c r="O291" s="2">
        <f t="shared" si="88"/>
        <v>413560.33333102852</v>
      </c>
      <c r="P291" s="3">
        <f t="shared" si="76"/>
        <v>0.28207900855803703</v>
      </c>
      <c r="Q291" s="11">
        <f t="shared" si="80"/>
        <v>1466115.2400000007</v>
      </c>
      <c r="R291" s="12">
        <f t="shared" si="81"/>
        <v>1.0000000000000004</v>
      </c>
    </row>
    <row r="292" spans="1:18" x14ac:dyDescent="0.25">
      <c r="A292" s="1" t="s">
        <v>24</v>
      </c>
      <c r="B292" s="4">
        <v>43073</v>
      </c>
      <c r="C292" s="2">
        <v>2245.5</v>
      </c>
      <c r="D292" s="2">
        <f t="shared" si="82"/>
        <v>5230.7400000001026</v>
      </c>
      <c r="E292" s="2">
        <f t="shared" si="92"/>
        <v>1463130</v>
      </c>
      <c r="F292" s="6">
        <f t="shared" si="78"/>
        <v>1468360.74</v>
      </c>
      <c r="G292" s="2">
        <f t="shared" si="84"/>
        <v>618611.86110192945</v>
      </c>
      <c r="H292" s="3">
        <f t="shared" si="83"/>
        <v>0.42129419852367439</v>
      </c>
      <c r="I292" s="2">
        <f t="shared" si="85"/>
        <v>61139.087633262643</v>
      </c>
      <c r="J292" s="3">
        <f t="shared" si="79"/>
        <v>4.1637648002807975E-2</v>
      </c>
      <c r="K292" s="2">
        <f t="shared" si="86"/>
        <v>49902.504168550877</v>
      </c>
      <c r="L292" s="3">
        <f t="shared" si="74"/>
        <v>3.3985180078126356E-2</v>
      </c>
      <c r="M292" s="2">
        <f t="shared" si="87"/>
        <v>324513.54535151232</v>
      </c>
      <c r="N292" s="3">
        <f t="shared" si="75"/>
        <v>0.22100396483735482</v>
      </c>
      <c r="O292" s="2">
        <f t="shared" si="88"/>
        <v>414193.74174474558</v>
      </c>
      <c r="P292" s="3">
        <f t="shared" si="76"/>
        <v>0.28207900855803703</v>
      </c>
      <c r="Q292" s="11">
        <f t="shared" si="80"/>
        <v>1468360.7400000007</v>
      </c>
      <c r="R292" s="12">
        <f t="shared" si="81"/>
        <v>1.0000000000000004</v>
      </c>
    </row>
    <row r="293" spans="1:18" x14ac:dyDescent="0.25">
      <c r="A293" s="1" t="s">
        <v>25</v>
      </c>
      <c r="B293" s="4">
        <v>43075</v>
      </c>
      <c r="C293" s="2">
        <v>0.59</v>
      </c>
      <c r="D293" s="2">
        <f t="shared" si="82"/>
        <v>5231.3300000001027</v>
      </c>
      <c r="E293" s="2">
        <f t="shared" si="92"/>
        <v>1463130</v>
      </c>
      <c r="F293" s="6">
        <f t="shared" si="78"/>
        <v>1468361.33</v>
      </c>
      <c r="G293" s="2">
        <f t="shared" si="84"/>
        <v>618612.10966550664</v>
      </c>
      <c r="H293" s="3">
        <f t="shared" si="83"/>
        <v>0.42129419852367439</v>
      </c>
      <c r="I293" s="2">
        <f t="shared" si="85"/>
        <v>61139.112199474963</v>
      </c>
      <c r="J293" s="3">
        <f t="shared" si="79"/>
        <v>4.1637648002807975E-2</v>
      </c>
      <c r="K293" s="2">
        <f t="shared" si="86"/>
        <v>49902.524219807121</v>
      </c>
      <c r="L293" s="3">
        <f t="shared" si="74"/>
        <v>3.3985180078126356E-2</v>
      </c>
      <c r="M293" s="2">
        <f t="shared" si="87"/>
        <v>324513.67574385158</v>
      </c>
      <c r="N293" s="3">
        <f t="shared" si="75"/>
        <v>0.22100396483735482</v>
      </c>
      <c r="O293" s="2">
        <f t="shared" si="88"/>
        <v>414193.90817136067</v>
      </c>
      <c r="P293" s="3">
        <f t="shared" si="76"/>
        <v>0.28207900855803703</v>
      </c>
      <c r="Q293" s="11">
        <f t="shared" si="80"/>
        <v>1468361.3300000008</v>
      </c>
      <c r="R293" s="12">
        <f t="shared" si="81"/>
        <v>1.0000000000000004</v>
      </c>
    </row>
    <row r="294" spans="1:18" x14ac:dyDescent="0.25">
      <c r="A294" s="1" t="s">
        <v>30</v>
      </c>
      <c r="B294" s="4">
        <v>43109</v>
      </c>
      <c r="C294" s="2">
        <v>2.5</v>
      </c>
      <c r="D294" s="2">
        <f t="shared" si="82"/>
        <v>5233.8300000001027</v>
      </c>
      <c r="E294" s="2">
        <f t="shared" si="92"/>
        <v>1463130</v>
      </c>
      <c r="F294" s="6">
        <f t="shared" si="78"/>
        <v>1468363.83</v>
      </c>
      <c r="G294" s="2">
        <f t="shared" si="84"/>
        <v>618613.16290100291</v>
      </c>
      <c r="H294" s="3">
        <f t="shared" si="83"/>
        <v>0.42129419852367439</v>
      </c>
      <c r="I294" s="2">
        <f t="shared" si="85"/>
        <v>61139.216293594975</v>
      </c>
      <c r="J294" s="3">
        <f t="shared" si="79"/>
        <v>4.1637648002807975E-2</v>
      </c>
      <c r="K294" s="2">
        <f t="shared" si="86"/>
        <v>49902.609182757318</v>
      </c>
      <c r="L294" s="3">
        <f t="shared" si="74"/>
        <v>3.3985180078126356E-2</v>
      </c>
      <c r="M294" s="2">
        <f t="shared" si="87"/>
        <v>324514.22825376369</v>
      </c>
      <c r="N294" s="3">
        <f t="shared" si="75"/>
        <v>0.22100396483735485</v>
      </c>
      <c r="O294" s="2">
        <f t="shared" si="88"/>
        <v>414194.61336888204</v>
      </c>
      <c r="P294" s="3">
        <f t="shared" si="76"/>
        <v>0.28207900855803703</v>
      </c>
      <c r="Q294" s="11">
        <f t="shared" si="80"/>
        <v>1468363.830000001</v>
      </c>
      <c r="R294" s="12">
        <f t="shared" si="81"/>
        <v>1.0000000000000004</v>
      </c>
    </row>
    <row r="295" spans="1:18" x14ac:dyDescent="0.25">
      <c r="A295" s="1" t="s">
        <v>24</v>
      </c>
      <c r="B295" s="4">
        <v>43173</v>
      </c>
      <c r="C295" s="2">
        <v>4491</v>
      </c>
      <c r="D295" s="2">
        <f>D294+C295</f>
        <v>9724.8300000001036</v>
      </c>
      <c r="E295" s="2">
        <f t="shared" si="92"/>
        <v>1463130</v>
      </c>
      <c r="F295" s="6">
        <f t="shared" si="78"/>
        <v>1472854.83</v>
      </c>
      <c r="G295" s="2">
        <f t="shared" si="84"/>
        <v>620505.19514657278</v>
      </c>
      <c r="H295" s="3">
        <f t="shared" si="83"/>
        <v>0.42129419852367445</v>
      </c>
      <c r="I295" s="2">
        <f t="shared" si="85"/>
        <v>61326.210970775581</v>
      </c>
      <c r="J295" s="3">
        <f t="shared" si="79"/>
        <v>4.1637648002807975E-2</v>
      </c>
      <c r="K295" s="2">
        <f t="shared" si="86"/>
        <v>50055.236626488186</v>
      </c>
      <c r="L295" s="3">
        <f t="shared" si="74"/>
        <v>3.3985180078126356E-2</v>
      </c>
      <c r="M295" s="2">
        <f t="shared" si="87"/>
        <v>325506.75705984829</v>
      </c>
      <c r="N295" s="3">
        <f t="shared" si="75"/>
        <v>0.22100396483735485</v>
      </c>
      <c r="O295" s="2">
        <f t="shared" si="88"/>
        <v>415461.43019631621</v>
      </c>
      <c r="P295" s="3">
        <f t="shared" si="76"/>
        <v>0.28207900855803703</v>
      </c>
      <c r="Q295" s="11">
        <f t="shared" si="80"/>
        <v>1472854.830000001</v>
      </c>
      <c r="R295" s="12">
        <f t="shared" si="81"/>
        <v>1.0000000000000007</v>
      </c>
    </row>
    <row r="296" spans="1:18" s="13" customFormat="1" ht="30" x14ac:dyDescent="0.25">
      <c r="A296" s="5" t="s">
        <v>31</v>
      </c>
      <c r="B296" s="14">
        <v>43185</v>
      </c>
      <c r="C296" s="6">
        <v>120000</v>
      </c>
      <c r="D296" s="6">
        <f t="shared" si="82"/>
        <v>129724.8300000001</v>
      </c>
      <c r="E296" s="6">
        <f t="shared" si="92"/>
        <v>1463130</v>
      </c>
      <c r="F296" s="6">
        <f t="shared" si="78"/>
        <v>1592854.83</v>
      </c>
      <c r="G296" s="6">
        <f>G295+40000</f>
        <v>660505.19514657278</v>
      </c>
      <c r="H296" s="15">
        <f t="shared" si="83"/>
        <v>0.41466754076174833</v>
      </c>
      <c r="I296" s="6">
        <f>I295+40000</f>
        <v>101326.21097077557</v>
      </c>
      <c r="J296" s="15">
        <f t="shared" si="79"/>
        <v>6.3612960241188815E-2</v>
      </c>
      <c r="K296" s="6">
        <f>K295</f>
        <v>50055.236626488186</v>
      </c>
      <c r="L296" s="15">
        <f t="shared" si="74"/>
        <v>3.1424857861333276E-2</v>
      </c>
      <c r="M296" s="6">
        <f>M295+40000</f>
        <v>365506.75705984829</v>
      </c>
      <c r="N296" s="15">
        <f t="shared" si="75"/>
        <v>0.22946645869783894</v>
      </c>
      <c r="O296" s="6">
        <f>O295</f>
        <v>415461.43019631621</v>
      </c>
      <c r="P296" s="15">
        <f t="shared" si="76"/>
        <v>0.26082818243789119</v>
      </c>
      <c r="Q296" s="11">
        <f t="shared" si="80"/>
        <v>1592854.830000001</v>
      </c>
      <c r="R296" s="12">
        <f t="shared" si="81"/>
        <v>1.0000000000000004</v>
      </c>
    </row>
    <row r="297" spans="1:18" x14ac:dyDescent="0.25">
      <c r="A297" s="1" t="s">
        <v>24</v>
      </c>
      <c r="B297" s="4">
        <v>43195</v>
      </c>
      <c r="C297" s="2">
        <v>2245.5</v>
      </c>
      <c r="D297" s="2">
        <f t="shared" si="82"/>
        <v>131970.3300000001</v>
      </c>
      <c r="E297" s="2">
        <f t="shared" si="92"/>
        <v>1463130</v>
      </c>
      <c r="F297" s="6">
        <f t="shared" si="78"/>
        <v>1595100.33</v>
      </c>
      <c r="G297" s="2">
        <f t="shared" si="84"/>
        <v>661436.33110935322</v>
      </c>
      <c r="H297" s="3">
        <f t="shared" si="83"/>
        <v>0.41466754076174833</v>
      </c>
      <c r="I297" s="2">
        <f t="shared" si="85"/>
        <v>101469.05387299716</v>
      </c>
      <c r="J297" s="3">
        <f t="shared" si="79"/>
        <v>6.3612960241188815E-2</v>
      </c>
      <c r="K297" s="2">
        <f t="shared" si="86"/>
        <v>50125.801144815807</v>
      </c>
      <c r="L297" s="3">
        <f t="shared" si="74"/>
        <v>3.1424857861333276E-2</v>
      </c>
      <c r="M297" s="2">
        <f t="shared" si="87"/>
        <v>366022.02399285429</v>
      </c>
      <c r="N297" s="3">
        <f t="shared" si="75"/>
        <v>0.22946645869783894</v>
      </c>
      <c r="O297" s="2">
        <f t="shared" si="88"/>
        <v>416047.11987998046</v>
      </c>
      <c r="P297" s="3">
        <f t="shared" si="76"/>
        <v>0.26082818243789119</v>
      </c>
      <c r="Q297" s="11">
        <f t="shared" si="80"/>
        <v>1595100.330000001</v>
      </c>
      <c r="R297" s="12">
        <f t="shared" si="81"/>
        <v>1.0000000000000004</v>
      </c>
    </row>
    <row r="298" spans="1:18" x14ac:dyDescent="0.25">
      <c r="A298" s="1" t="s">
        <v>24</v>
      </c>
      <c r="B298" s="4">
        <v>43228</v>
      </c>
      <c r="C298" s="2">
        <v>2245.5</v>
      </c>
      <c r="D298" s="2">
        <f t="shared" si="82"/>
        <v>134215.8300000001</v>
      </c>
      <c r="E298" s="2">
        <f t="shared" si="92"/>
        <v>1463130</v>
      </c>
      <c r="F298" s="6">
        <f t="shared" si="78"/>
        <v>1597345.83</v>
      </c>
      <c r="G298" s="2">
        <f t="shared" si="84"/>
        <v>662367.46707213379</v>
      </c>
      <c r="H298" s="3">
        <f t="shared" si="83"/>
        <v>0.41466754076174833</v>
      </c>
      <c r="I298" s="2">
        <f t="shared" si="85"/>
        <v>101611.89677521876</v>
      </c>
      <c r="J298" s="3">
        <f t="shared" si="79"/>
        <v>6.3612960241188815E-2</v>
      </c>
      <c r="K298" s="2">
        <f t="shared" si="86"/>
        <v>50196.365663143428</v>
      </c>
      <c r="L298" s="3">
        <f t="shared" si="74"/>
        <v>3.1424857861333276E-2</v>
      </c>
      <c r="M298" s="2">
        <f t="shared" si="87"/>
        <v>366537.29092586029</v>
      </c>
      <c r="N298" s="3">
        <f t="shared" si="75"/>
        <v>0.22946645869783894</v>
      </c>
      <c r="O298" s="2">
        <f t="shared" si="88"/>
        <v>416632.80956364475</v>
      </c>
      <c r="P298" s="3">
        <f t="shared" si="76"/>
        <v>0.26082818243789119</v>
      </c>
      <c r="Q298" s="11">
        <f t="shared" si="80"/>
        <v>1597345.830000001</v>
      </c>
      <c r="R298" s="12">
        <f t="shared" si="81"/>
        <v>1.0000000000000004</v>
      </c>
    </row>
    <row r="299" spans="1:18" x14ac:dyDescent="0.25">
      <c r="A299" s="1" t="s">
        <v>28</v>
      </c>
      <c r="B299" s="4">
        <v>43230</v>
      </c>
      <c r="C299" s="2">
        <v>-11227.5</v>
      </c>
      <c r="D299" s="2">
        <f t="shared" si="82"/>
        <v>122988.3300000001</v>
      </c>
      <c r="E299" s="2">
        <f>E298+11227.5</f>
        <v>1474357.5</v>
      </c>
      <c r="F299" s="6">
        <f t="shared" si="78"/>
        <v>1597345.83</v>
      </c>
      <c r="G299" s="2">
        <f t="shared" si="84"/>
        <v>662367.46707213379</v>
      </c>
      <c r="H299" s="3">
        <f t="shared" si="83"/>
        <v>0.41466754076174833</v>
      </c>
      <c r="I299" s="2">
        <f t="shared" si="85"/>
        <v>101611.89677521876</v>
      </c>
      <c r="J299" s="3">
        <f t="shared" si="79"/>
        <v>6.3612960241188815E-2</v>
      </c>
      <c r="K299" s="2">
        <f t="shared" si="86"/>
        <v>50196.365663143428</v>
      </c>
      <c r="L299" s="3">
        <f t="shared" si="74"/>
        <v>3.1424857861333276E-2</v>
      </c>
      <c r="M299" s="2">
        <f t="shared" si="87"/>
        <v>366537.29092586029</v>
      </c>
      <c r="N299" s="3">
        <f t="shared" si="75"/>
        <v>0.22946645869783894</v>
      </c>
      <c r="O299" s="2">
        <f t="shared" si="88"/>
        <v>416632.80956364475</v>
      </c>
      <c r="P299" s="3">
        <f t="shared" si="76"/>
        <v>0.26082818243789119</v>
      </c>
      <c r="Q299" s="11">
        <f t="shared" si="80"/>
        <v>1597345.830000001</v>
      </c>
      <c r="R299" s="12">
        <f t="shared" si="81"/>
        <v>1.0000000000000004</v>
      </c>
    </row>
    <row r="300" spans="1:18" x14ac:dyDescent="0.25">
      <c r="A300" s="1" t="s">
        <v>32</v>
      </c>
      <c r="B300" s="4">
        <v>43244</v>
      </c>
      <c r="C300" s="2">
        <v>-195</v>
      </c>
      <c r="D300" s="2">
        <f t="shared" si="82"/>
        <v>122793.3300000001</v>
      </c>
      <c r="E300" s="2">
        <f>E299</f>
        <v>1474357.5</v>
      </c>
      <c r="F300" s="6">
        <f t="shared" si="78"/>
        <v>1597150.83</v>
      </c>
      <c r="G300" s="2">
        <f t="shared" si="84"/>
        <v>662286.60690168524</v>
      </c>
      <c r="H300" s="3">
        <f t="shared" si="83"/>
        <v>0.41466754076174833</v>
      </c>
      <c r="I300" s="2">
        <f t="shared" si="85"/>
        <v>101599.49224797172</v>
      </c>
      <c r="J300" s="3">
        <f t="shared" si="79"/>
        <v>6.3612960241188815E-2</v>
      </c>
      <c r="K300" s="2">
        <f t="shared" si="86"/>
        <v>50190.23781586047</v>
      </c>
      <c r="L300" s="3">
        <f t="shared" si="74"/>
        <v>3.1424857861333276E-2</v>
      </c>
      <c r="M300" s="2">
        <f t="shared" si="87"/>
        <v>366492.54496641422</v>
      </c>
      <c r="N300" s="3">
        <f t="shared" si="75"/>
        <v>0.22946645869783897</v>
      </c>
      <c r="O300" s="2">
        <f t="shared" si="88"/>
        <v>416581.94806806935</v>
      </c>
      <c r="P300" s="3">
        <f t="shared" si="76"/>
        <v>0.26082818243789119</v>
      </c>
      <c r="Q300" s="11">
        <f t="shared" si="80"/>
        <v>1597150.830000001</v>
      </c>
      <c r="R300" s="12">
        <f t="shared" si="81"/>
        <v>1.0000000000000007</v>
      </c>
    </row>
    <row r="301" spans="1:18" x14ac:dyDescent="0.25">
      <c r="A301" s="1" t="s">
        <v>33</v>
      </c>
      <c r="B301" s="4">
        <v>43249</v>
      </c>
      <c r="C301" s="2">
        <v>0</v>
      </c>
      <c r="D301" s="2">
        <f>D300+C301</f>
        <v>122793.3300000001</v>
      </c>
      <c r="E301" s="2">
        <f>1318096.09+225000</f>
        <v>1543096.09</v>
      </c>
      <c r="F301" s="6">
        <f t="shared" si="78"/>
        <v>1665889.4200000002</v>
      </c>
      <c r="G301" s="2">
        <f>F301*H300</f>
        <v>690790.26897241536</v>
      </c>
      <c r="H301" s="3">
        <f t="shared" si="83"/>
        <v>0.41466754076174833</v>
      </c>
      <c r="I301" s="2">
        <f>F301*J300</f>
        <v>105972.15744067711</v>
      </c>
      <c r="J301" s="3">
        <f t="shared" si="79"/>
        <v>6.3612960241188815E-2</v>
      </c>
      <c r="K301" s="2">
        <f>F301*L300</f>
        <v>52350.338236198935</v>
      </c>
      <c r="L301" s="3">
        <f t="shared" si="74"/>
        <v>3.1424857861333276E-2</v>
      </c>
      <c r="M301" s="2">
        <f>F301*N300</f>
        <v>382265.74578959693</v>
      </c>
      <c r="N301" s="3">
        <f t="shared" si="75"/>
        <v>0.22946645869783897</v>
      </c>
      <c r="O301" s="2">
        <f>F301*P300</f>
        <v>434510.90956111276</v>
      </c>
      <c r="P301" s="3">
        <f t="shared" si="76"/>
        <v>0.26082818243789119</v>
      </c>
      <c r="Q301" s="11">
        <f t="shared" si="80"/>
        <v>1665889.4200000011</v>
      </c>
      <c r="R301" s="12">
        <f t="shared" si="81"/>
        <v>1.0000000000000007</v>
      </c>
    </row>
    <row r="302" spans="1:18" ht="30" x14ac:dyDescent="0.25">
      <c r="A302" s="1" t="s">
        <v>36</v>
      </c>
      <c r="B302" s="4"/>
      <c r="C302" s="2">
        <v>0</v>
      </c>
      <c r="D302" s="2">
        <f>D301</f>
        <v>122793.3300000001</v>
      </c>
      <c r="E302" s="2">
        <f>E301+95000</f>
        <v>1638096.09</v>
      </c>
      <c r="F302" s="6">
        <f t="shared" ref="F302" si="93">D302+E302</f>
        <v>1760889.4200000002</v>
      </c>
      <c r="G302" s="2">
        <f>F302*H301</f>
        <v>730183.68534478149</v>
      </c>
      <c r="H302" s="3">
        <f t="shared" ref="H302" si="94">G302/F302</f>
        <v>0.41466754076174839</v>
      </c>
      <c r="I302" s="2">
        <f>F302*J301</f>
        <v>112015.38866359004</v>
      </c>
      <c r="J302" s="3">
        <f t="shared" ref="J302" si="95">I302/F302</f>
        <v>6.3612960241188815E-2</v>
      </c>
      <c r="K302" s="2">
        <f>F302*L301</f>
        <v>55335.699733025598</v>
      </c>
      <c r="L302" s="3">
        <f t="shared" ref="L302" si="96">K302/F302</f>
        <v>3.1424857861333276E-2</v>
      </c>
      <c r="M302" s="2">
        <f>F302*N301</f>
        <v>404065.05936589162</v>
      </c>
      <c r="N302" s="3">
        <f t="shared" ref="N302" si="97">M302/F302</f>
        <v>0.22946645869783894</v>
      </c>
      <c r="O302" s="2">
        <f>F302*P301</f>
        <v>459289.58689271245</v>
      </c>
      <c r="P302" s="3">
        <f t="shared" ref="P302" si="98">O302/F302</f>
        <v>0.26082818243789119</v>
      </c>
      <c r="Q302" s="11">
        <f t="shared" ref="Q302" si="99">G302+I302+K302+M302+O302</f>
        <v>1760889.4200000013</v>
      </c>
      <c r="R302" s="12">
        <f t="shared" ref="R302" si="100">H302+J302+L302+N302+P302</f>
        <v>1.0000000000000004</v>
      </c>
    </row>
    <row r="303" spans="1:18" x14ac:dyDescent="0.25">
      <c r="A303" s="1" t="s">
        <v>24</v>
      </c>
      <c r="B303" s="4">
        <v>43256</v>
      </c>
      <c r="C303" s="2">
        <v>2245.5</v>
      </c>
      <c r="D303" s="2">
        <f>D302+C303</f>
        <v>125038.8300000001</v>
      </c>
      <c r="E303" s="2">
        <f>E302</f>
        <v>1638096.09</v>
      </c>
      <c r="F303" s="6">
        <f t="shared" ref="F303:F367" si="101">D303+E303</f>
        <v>1763134.9200000002</v>
      </c>
      <c r="G303" s="2">
        <f t="shared" ref="G303:G367" si="102">F303*H302</f>
        <v>731114.82130756206</v>
      </c>
      <c r="H303" s="3">
        <f t="shared" ref="H303:H367" si="103">G303/F303</f>
        <v>0.41466754076174839</v>
      </c>
      <c r="I303" s="2">
        <f t="shared" ref="I303:I367" si="104">F303*J302</f>
        <v>112158.23156581163</v>
      </c>
      <c r="J303" s="3">
        <f t="shared" ref="J303:J367" si="105">I303/F303</f>
        <v>6.3612960241188815E-2</v>
      </c>
      <c r="K303" s="2">
        <f t="shared" ref="K303:K367" si="106">F303*L302</f>
        <v>55406.264251353219</v>
      </c>
      <c r="L303" s="3">
        <f t="shared" ref="L303:L367" si="107">K303/F303</f>
        <v>3.1424857861333276E-2</v>
      </c>
      <c r="M303" s="2">
        <f t="shared" ref="M303:M367" si="108">F303*N302</f>
        <v>404580.32629889762</v>
      </c>
      <c r="N303" s="3">
        <f t="shared" ref="N303:N367" si="109">M303/F303</f>
        <v>0.22946645869783897</v>
      </c>
      <c r="O303" s="2">
        <f t="shared" ref="O303:O367" si="110">F303*P302</f>
        <v>459875.27657637675</v>
      </c>
      <c r="P303" s="3">
        <f t="shared" ref="P303:P367" si="111">O303/F303</f>
        <v>0.26082818243789119</v>
      </c>
      <c r="Q303" s="11">
        <f t="shared" ref="Q303:Q367" si="112">G303+I303+K303+M303+O303</f>
        <v>1763134.9200000013</v>
      </c>
      <c r="R303" s="12">
        <f t="shared" ref="R303:R367" si="113">H303+J303+L303+N303+P303</f>
        <v>1.0000000000000007</v>
      </c>
    </row>
    <row r="304" spans="1:18" x14ac:dyDescent="0.25">
      <c r="A304" s="1" t="s">
        <v>28</v>
      </c>
      <c r="B304" s="4">
        <v>43262</v>
      </c>
      <c r="C304" s="2">
        <v>-2245.5</v>
      </c>
      <c r="D304" s="2">
        <f t="shared" ref="D304:D369" si="114">D303+C304</f>
        <v>122793.3300000001</v>
      </c>
      <c r="E304" s="2">
        <f t="shared" ref="E304:E368" si="115">E303</f>
        <v>1638096.09</v>
      </c>
      <c r="F304" s="6">
        <f t="shared" si="101"/>
        <v>1760889.4200000002</v>
      </c>
      <c r="G304" s="2">
        <f t="shared" si="102"/>
        <v>730183.68534478149</v>
      </c>
      <c r="H304" s="3">
        <f t="shared" si="103"/>
        <v>0.41466754076174839</v>
      </c>
      <c r="I304" s="2">
        <f t="shared" si="104"/>
        <v>112015.38866359004</v>
      </c>
      <c r="J304" s="3">
        <f t="shared" si="105"/>
        <v>6.3612960241188815E-2</v>
      </c>
      <c r="K304" s="2">
        <f t="shared" si="106"/>
        <v>55335.699733025598</v>
      </c>
      <c r="L304" s="3">
        <f t="shared" si="107"/>
        <v>3.1424857861333276E-2</v>
      </c>
      <c r="M304" s="2">
        <f t="shared" si="108"/>
        <v>404065.05936589162</v>
      </c>
      <c r="N304" s="3">
        <f t="shared" si="109"/>
        <v>0.22946645869783894</v>
      </c>
      <c r="O304" s="2">
        <f t="shared" si="110"/>
        <v>459289.58689271245</v>
      </c>
      <c r="P304" s="3">
        <f t="shared" si="111"/>
        <v>0.26082818243789119</v>
      </c>
      <c r="Q304" s="11">
        <f t="shared" si="112"/>
        <v>1760889.4200000013</v>
      </c>
      <c r="R304" s="12">
        <f t="shared" si="113"/>
        <v>1.0000000000000004</v>
      </c>
    </row>
    <row r="305" spans="1:18" x14ac:dyDescent="0.25">
      <c r="A305" s="1" t="s">
        <v>24</v>
      </c>
      <c r="B305" s="4">
        <v>43287</v>
      </c>
      <c r="C305" s="2">
        <v>2245.5</v>
      </c>
      <c r="D305" s="2">
        <f t="shared" si="114"/>
        <v>125038.8300000001</v>
      </c>
      <c r="E305" s="2">
        <f t="shared" si="115"/>
        <v>1638096.09</v>
      </c>
      <c r="F305" s="6">
        <f t="shared" si="101"/>
        <v>1763134.9200000002</v>
      </c>
      <c r="G305" s="2">
        <f t="shared" si="102"/>
        <v>731114.82130756206</v>
      </c>
      <c r="H305" s="3">
        <f t="shared" si="103"/>
        <v>0.41466754076174839</v>
      </c>
      <c r="I305" s="2">
        <f t="shared" si="104"/>
        <v>112158.23156581163</v>
      </c>
      <c r="J305" s="3">
        <f t="shared" si="105"/>
        <v>6.3612960241188815E-2</v>
      </c>
      <c r="K305" s="2">
        <f t="shared" si="106"/>
        <v>55406.264251353219</v>
      </c>
      <c r="L305" s="3">
        <f t="shared" si="107"/>
        <v>3.1424857861333276E-2</v>
      </c>
      <c r="M305" s="2">
        <f t="shared" si="108"/>
        <v>404580.32629889762</v>
      </c>
      <c r="N305" s="3">
        <f t="shared" si="109"/>
        <v>0.22946645869783897</v>
      </c>
      <c r="O305" s="2">
        <f t="shared" si="110"/>
        <v>459875.27657637675</v>
      </c>
      <c r="P305" s="3">
        <f t="shared" si="111"/>
        <v>0.26082818243789119</v>
      </c>
      <c r="Q305" s="11">
        <f t="shared" si="112"/>
        <v>1763134.9200000013</v>
      </c>
      <c r="R305" s="12">
        <f t="shared" si="113"/>
        <v>1.0000000000000007</v>
      </c>
    </row>
    <row r="306" spans="1:18" x14ac:dyDescent="0.25">
      <c r="A306" s="1" t="s">
        <v>28</v>
      </c>
      <c r="B306" s="4">
        <v>43291</v>
      </c>
      <c r="C306" s="2">
        <v>-2245.5</v>
      </c>
      <c r="D306" s="2">
        <f t="shared" si="114"/>
        <v>122793.3300000001</v>
      </c>
      <c r="E306" s="2">
        <f t="shared" si="115"/>
        <v>1638096.09</v>
      </c>
      <c r="F306" s="6">
        <f t="shared" si="101"/>
        <v>1760889.4200000002</v>
      </c>
      <c r="G306" s="2">
        <f t="shared" si="102"/>
        <v>730183.68534478149</v>
      </c>
      <c r="H306" s="3">
        <f t="shared" si="103"/>
        <v>0.41466754076174839</v>
      </c>
      <c r="I306" s="2">
        <f t="shared" si="104"/>
        <v>112015.38866359004</v>
      </c>
      <c r="J306" s="3">
        <f t="shared" si="105"/>
        <v>6.3612960241188815E-2</v>
      </c>
      <c r="K306" s="2">
        <f t="shared" si="106"/>
        <v>55335.699733025598</v>
      </c>
      <c r="L306" s="3">
        <f t="shared" si="107"/>
        <v>3.1424857861333276E-2</v>
      </c>
      <c r="M306" s="2">
        <f t="shared" si="108"/>
        <v>404065.05936589162</v>
      </c>
      <c r="N306" s="3">
        <f t="shared" si="109"/>
        <v>0.22946645869783894</v>
      </c>
      <c r="O306" s="2">
        <f t="shared" si="110"/>
        <v>459289.58689271245</v>
      </c>
      <c r="P306" s="3">
        <f t="shared" si="111"/>
        <v>0.26082818243789119</v>
      </c>
      <c r="Q306" s="11">
        <f t="shared" si="112"/>
        <v>1760889.4200000013</v>
      </c>
      <c r="R306" s="12">
        <f t="shared" si="113"/>
        <v>1.0000000000000004</v>
      </c>
    </row>
    <row r="307" spans="1:18" x14ac:dyDescent="0.25">
      <c r="A307" s="1" t="s">
        <v>24</v>
      </c>
      <c r="B307" s="4">
        <v>43318</v>
      </c>
      <c r="C307" s="2">
        <v>2245.5</v>
      </c>
      <c r="D307" s="2">
        <f t="shared" si="114"/>
        <v>125038.8300000001</v>
      </c>
      <c r="E307" s="2">
        <f t="shared" si="115"/>
        <v>1638096.09</v>
      </c>
      <c r="F307" s="6">
        <f t="shared" si="101"/>
        <v>1763134.9200000002</v>
      </c>
      <c r="G307" s="2">
        <f t="shared" si="102"/>
        <v>731114.82130756206</v>
      </c>
      <c r="H307" s="3">
        <f t="shared" si="103"/>
        <v>0.41466754076174839</v>
      </c>
      <c r="I307" s="2">
        <f t="shared" si="104"/>
        <v>112158.23156581163</v>
      </c>
      <c r="J307" s="3">
        <f t="shared" si="105"/>
        <v>6.3612960241188815E-2</v>
      </c>
      <c r="K307" s="2">
        <f t="shared" si="106"/>
        <v>55406.264251353219</v>
      </c>
      <c r="L307" s="3">
        <f t="shared" si="107"/>
        <v>3.1424857861333276E-2</v>
      </c>
      <c r="M307" s="2">
        <f t="shared" si="108"/>
        <v>404580.32629889762</v>
      </c>
      <c r="N307" s="3">
        <f t="shared" si="109"/>
        <v>0.22946645869783897</v>
      </c>
      <c r="O307" s="2">
        <f t="shared" si="110"/>
        <v>459875.27657637675</v>
      </c>
      <c r="P307" s="3">
        <f t="shared" si="111"/>
        <v>0.26082818243789119</v>
      </c>
      <c r="Q307" s="11">
        <f t="shared" si="112"/>
        <v>1763134.9200000013</v>
      </c>
      <c r="R307" s="12">
        <f t="shared" si="113"/>
        <v>1.0000000000000007</v>
      </c>
    </row>
    <row r="308" spans="1:18" x14ac:dyDescent="0.25">
      <c r="A308" s="1" t="s">
        <v>28</v>
      </c>
      <c r="B308" s="4">
        <v>43322</v>
      </c>
      <c r="C308" s="2">
        <v>-2245.5</v>
      </c>
      <c r="D308" s="2">
        <f t="shared" si="114"/>
        <v>122793.3300000001</v>
      </c>
      <c r="E308" s="2">
        <f t="shared" si="115"/>
        <v>1638096.09</v>
      </c>
      <c r="F308" s="6">
        <f t="shared" si="101"/>
        <v>1760889.4200000002</v>
      </c>
      <c r="G308" s="2">
        <f t="shared" si="102"/>
        <v>730183.68534478149</v>
      </c>
      <c r="H308" s="3">
        <f t="shared" si="103"/>
        <v>0.41466754076174839</v>
      </c>
      <c r="I308" s="2">
        <f t="shared" si="104"/>
        <v>112015.38866359004</v>
      </c>
      <c r="J308" s="3">
        <f t="shared" si="105"/>
        <v>6.3612960241188815E-2</v>
      </c>
      <c r="K308" s="2">
        <f t="shared" si="106"/>
        <v>55335.699733025598</v>
      </c>
      <c r="L308" s="3">
        <f t="shared" si="107"/>
        <v>3.1424857861333276E-2</v>
      </c>
      <c r="M308" s="2">
        <f t="shared" si="108"/>
        <v>404065.05936589162</v>
      </c>
      <c r="N308" s="3">
        <f t="shared" si="109"/>
        <v>0.22946645869783894</v>
      </c>
      <c r="O308" s="2">
        <f t="shared" si="110"/>
        <v>459289.58689271245</v>
      </c>
      <c r="P308" s="3">
        <f t="shared" si="111"/>
        <v>0.26082818243789119</v>
      </c>
      <c r="Q308" s="11">
        <f t="shared" si="112"/>
        <v>1760889.4200000013</v>
      </c>
      <c r="R308" s="12">
        <f t="shared" si="113"/>
        <v>1.0000000000000004</v>
      </c>
    </row>
    <row r="309" spans="1:18" x14ac:dyDescent="0.25">
      <c r="A309" s="1" t="s">
        <v>24</v>
      </c>
      <c r="B309" s="4">
        <v>43349</v>
      </c>
      <c r="C309" s="2">
        <v>2245.5</v>
      </c>
      <c r="D309" s="2">
        <f t="shared" si="114"/>
        <v>125038.8300000001</v>
      </c>
      <c r="E309" s="2">
        <f t="shared" si="115"/>
        <v>1638096.09</v>
      </c>
      <c r="F309" s="6">
        <f t="shared" si="101"/>
        <v>1763134.9200000002</v>
      </c>
      <c r="G309" s="2">
        <f t="shared" si="102"/>
        <v>731114.82130756206</v>
      </c>
      <c r="H309" s="3">
        <f t="shared" si="103"/>
        <v>0.41466754076174839</v>
      </c>
      <c r="I309" s="2">
        <f t="shared" si="104"/>
        <v>112158.23156581163</v>
      </c>
      <c r="J309" s="3">
        <f t="shared" si="105"/>
        <v>6.3612960241188815E-2</v>
      </c>
      <c r="K309" s="2">
        <f t="shared" si="106"/>
        <v>55406.264251353219</v>
      </c>
      <c r="L309" s="3">
        <f t="shared" si="107"/>
        <v>3.1424857861333276E-2</v>
      </c>
      <c r="M309" s="2">
        <f t="shared" si="108"/>
        <v>404580.32629889762</v>
      </c>
      <c r="N309" s="3">
        <f t="shared" si="109"/>
        <v>0.22946645869783897</v>
      </c>
      <c r="O309" s="2">
        <f t="shared" si="110"/>
        <v>459875.27657637675</v>
      </c>
      <c r="P309" s="3">
        <f t="shared" si="111"/>
        <v>0.26082818243789119</v>
      </c>
      <c r="Q309" s="11">
        <f t="shared" si="112"/>
        <v>1763134.9200000013</v>
      </c>
      <c r="R309" s="12">
        <f t="shared" si="113"/>
        <v>1.0000000000000007</v>
      </c>
    </row>
    <row r="310" spans="1:18" x14ac:dyDescent="0.25">
      <c r="A310" s="1" t="s">
        <v>28</v>
      </c>
      <c r="B310" s="4">
        <v>43353</v>
      </c>
      <c r="C310" s="2">
        <v>-2245.5</v>
      </c>
      <c r="D310" s="2">
        <f t="shared" si="114"/>
        <v>122793.3300000001</v>
      </c>
      <c r="E310" s="2">
        <f t="shared" si="115"/>
        <v>1638096.09</v>
      </c>
      <c r="F310" s="6">
        <f t="shared" si="101"/>
        <v>1760889.4200000002</v>
      </c>
      <c r="G310" s="2">
        <f t="shared" si="102"/>
        <v>730183.68534478149</v>
      </c>
      <c r="H310" s="3">
        <f t="shared" si="103"/>
        <v>0.41466754076174839</v>
      </c>
      <c r="I310" s="2">
        <f t="shared" si="104"/>
        <v>112015.38866359004</v>
      </c>
      <c r="J310" s="3">
        <f t="shared" si="105"/>
        <v>6.3612960241188815E-2</v>
      </c>
      <c r="K310" s="2">
        <f t="shared" si="106"/>
        <v>55335.699733025598</v>
      </c>
      <c r="L310" s="3">
        <f t="shared" si="107"/>
        <v>3.1424857861333276E-2</v>
      </c>
      <c r="M310" s="2">
        <f t="shared" si="108"/>
        <v>404065.05936589162</v>
      </c>
      <c r="N310" s="3">
        <f t="shared" si="109"/>
        <v>0.22946645869783894</v>
      </c>
      <c r="O310" s="2">
        <f t="shared" si="110"/>
        <v>459289.58689271245</v>
      </c>
      <c r="P310" s="3">
        <f t="shared" si="111"/>
        <v>0.26082818243789119</v>
      </c>
      <c r="Q310" s="11">
        <f t="shared" si="112"/>
        <v>1760889.4200000013</v>
      </c>
      <c r="R310" s="12">
        <f t="shared" si="113"/>
        <v>1.0000000000000004</v>
      </c>
    </row>
    <row r="311" spans="1:18" x14ac:dyDescent="0.25">
      <c r="A311" s="1" t="s">
        <v>24</v>
      </c>
      <c r="B311" s="4">
        <v>43378</v>
      </c>
      <c r="C311" s="2">
        <v>2245.5</v>
      </c>
      <c r="D311" s="2">
        <f t="shared" si="114"/>
        <v>125038.8300000001</v>
      </c>
      <c r="E311" s="2">
        <f t="shared" si="115"/>
        <v>1638096.09</v>
      </c>
      <c r="F311" s="6">
        <f t="shared" si="101"/>
        <v>1763134.9200000002</v>
      </c>
      <c r="G311" s="2">
        <f t="shared" si="102"/>
        <v>731114.82130756206</v>
      </c>
      <c r="H311" s="3">
        <f t="shared" si="103"/>
        <v>0.41466754076174839</v>
      </c>
      <c r="I311" s="2">
        <f t="shared" si="104"/>
        <v>112158.23156581163</v>
      </c>
      <c r="J311" s="3">
        <f t="shared" si="105"/>
        <v>6.3612960241188815E-2</v>
      </c>
      <c r="K311" s="2">
        <f t="shared" si="106"/>
        <v>55406.264251353219</v>
      </c>
      <c r="L311" s="3">
        <f t="shared" si="107"/>
        <v>3.1424857861333276E-2</v>
      </c>
      <c r="M311" s="2">
        <f t="shared" si="108"/>
        <v>404580.32629889762</v>
      </c>
      <c r="N311" s="3">
        <f t="shared" si="109"/>
        <v>0.22946645869783897</v>
      </c>
      <c r="O311" s="2">
        <f t="shared" si="110"/>
        <v>459875.27657637675</v>
      </c>
      <c r="P311" s="3">
        <f t="shared" si="111"/>
        <v>0.26082818243789119</v>
      </c>
      <c r="Q311" s="11">
        <f t="shared" si="112"/>
        <v>1763134.9200000013</v>
      </c>
      <c r="R311" s="12">
        <f t="shared" si="113"/>
        <v>1.0000000000000007</v>
      </c>
    </row>
    <row r="312" spans="1:18" x14ac:dyDescent="0.25">
      <c r="A312" s="1" t="s">
        <v>28</v>
      </c>
      <c r="B312" s="4">
        <v>43385</v>
      </c>
      <c r="C312" s="2">
        <v>-2245.5</v>
      </c>
      <c r="D312" s="2">
        <f t="shared" si="114"/>
        <v>122793.3300000001</v>
      </c>
      <c r="E312" s="2">
        <f t="shared" si="115"/>
        <v>1638096.09</v>
      </c>
      <c r="F312" s="6">
        <f t="shared" si="101"/>
        <v>1760889.4200000002</v>
      </c>
      <c r="G312" s="2">
        <f t="shared" si="102"/>
        <v>730183.68534478149</v>
      </c>
      <c r="H312" s="3">
        <f t="shared" si="103"/>
        <v>0.41466754076174839</v>
      </c>
      <c r="I312" s="2">
        <f t="shared" si="104"/>
        <v>112015.38866359004</v>
      </c>
      <c r="J312" s="3">
        <f t="shared" si="105"/>
        <v>6.3612960241188815E-2</v>
      </c>
      <c r="K312" s="2">
        <f t="shared" si="106"/>
        <v>55335.699733025598</v>
      </c>
      <c r="L312" s="3">
        <f t="shared" si="107"/>
        <v>3.1424857861333276E-2</v>
      </c>
      <c r="M312" s="2">
        <f t="shared" si="108"/>
        <v>404065.05936589162</v>
      </c>
      <c r="N312" s="3">
        <f t="shared" si="109"/>
        <v>0.22946645869783894</v>
      </c>
      <c r="O312" s="2">
        <f t="shared" si="110"/>
        <v>459289.58689271245</v>
      </c>
      <c r="P312" s="3">
        <f t="shared" si="111"/>
        <v>0.26082818243789119</v>
      </c>
      <c r="Q312" s="11">
        <f t="shared" si="112"/>
        <v>1760889.4200000013</v>
      </c>
      <c r="R312" s="12">
        <f t="shared" si="113"/>
        <v>1.0000000000000004</v>
      </c>
    </row>
    <row r="313" spans="1:18" x14ac:dyDescent="0.25">
      <c r="A313" s="1" t="s">
        <v>24</v>
      </c>
      <c r="B313" s="4">
        <v>43411</v>
      </c>
      <c r="C313" s="2">
        <v>2245.5</v>
      </c>
      <c r="D313" s="2">
        <f t="shared" si="114"/>
        <v>125038.8300000001</v>
      </c>
      <c r="E313" s="2">
        <f t="shared" si="115"/>
        <v>1638096.09</v>
      </c>
      <c r="F313" s="6">
        <f t="shared" si="101"/>
        <v>1763134.9200000002</v>
      </c>
      <c r="G313" s="2">
        <f t="shared" si="102"/>
        <v>731114.82130756206</v>
      </c>
      <c r="H313" s="3">
        <f t="shared" si="103"/>
        <v>0.41466754076174839</v>
      </c>
      <c r="I313" s="2">
        <f t="shared" si="104"/>
        <v>112158.23156581163</v>
      </c>
      <c r="J313" s="3">
        <f t="shared" si="105"/>
        <v>6.3612960241188815E-2</v>
      </c>
      <c r="K313" s="2">
        <f t="shared" si="106"/>
        <v>55406.264251353219</v>
      </c>
      <c r="L313" s="3">
        <f t="shared" si="107"/>
        <v>3.1424857861333276E-2</v>
      </c>
      <c r="M313" s="2">
        <f t="shared" si="108"/>
        <v>404580.32629889762</v>
      </c>
      <c r="N313" s="3">
        <f t="shared" si="109"/>
        <v>0.22946645869783897</v>
      </c>
      <c r="O313" s="2">
        <f t="shared" si="110"/>
        <v>459875.27657637675</v>
      </c>
      <c r="P313" s="3">
        <f t="shared" si="111"/>
        <v>0.26082818243789119</v>
      </c>
      <c r="Q313" s="11">
        <f t="shared" si="112"/>
        <v>1763134.9200000013</v>
      </c>
      <c r="R313" s="12">
        <f t="shared" si="113"/>
        <v>1.0000000000000007</v>
      </c>
    </row>
    <row r="314" spans="1:18" x14ac:dyDescent="0.25">
      <c r="A314" s="1" t="s">
        <v>28</v>
      </c>
      <c r="B314" s="4">
        <v>43417</v>
      </c>
      <c r="C314" s="2">
        <v>-2245.5</v>
      </c>
      <c r="D314" s="2">
        <f t="shared" si="114"/>
        <v>122793.3300000001</v>
      </c>
      <c r="E314" s="2">
        <f t="shared" si="115"/>
        <v>1638096.09</v>
      </c>
      <c r="F314" s="6">
        <f t="shared" si="101"/>
        <v>1760889.4200000002</v>
      </c>
      <c r="G314" s="2">
        <f t="shared" si="102"/>
        <v>730183.68534478149</v>
      </c>
      <c r="H314" s="3">
        <f t="shared" si="103"/>
        <v>0.41466754076174839</v>
      </c>
      <c r="I314" s="2">
        <f t="shared" si="104"/>
        <v>112015.38866359004</v>
      </c>
      <c r="J314" s="3">
        <f t="shared" si="105"/>
        <v>6.3612960241188815E-2</v>
      </c>
      <c r="K314" s="2">
        <f t="shared" si="106"/>
        <v>55335.699733025598</v>
      </c>
      <c r="L314" s="3">
        <f t="shared" si="107"/>
        <v>3.1424857861333276E-2</v>
      </c>
      <c r="M314" s="2">
        <f t="shared" si="108"/>
        <v>404065.05936589162</v>
      </c>
      <c r="N314" s="3">
        <f t="shared" si="109"/>
        <v>0.22946645869783894</v>
      </c>
      <c r="O314" s="2">
        <f t="shared" si="110"/>
        <v>459289.58689271245</v>
      </c>
      <c r="P314" s="3">
        <f t="shared" si="111"/>
        <v>0.26082818243789119</v>
      </c>
      <c r="Q314" s="11">
        <f t="shared" si="112"/>
        <v>1760889.4200000013</v>
      </c>
      <c r="R314" s="12">
        <f t="shared" si="113"/>
        <v>1.0000000000000004</v>
      </c>
    </row>
    <row r="315" spans="1:18" x14ac:dyDescent="0.25">
      <c r="A315" s="1" t="s">
        <v>41</v>
      </c>
      <c r="B315" s="4">
        <v>43439</v>
      </c>
      <c r="C315" s="2">
        <v>-40</v>
      </c>
      <c r="D315" s="2">
        <f t="shared" si="114"/>
        <v>122753.3300000001</v>
      </c>
      <c r="E315" s="2">
        <f t="shared" si="115"/>
        <v>1638096.09</v>
      </c>
      <c r="F315" s="6">
        <f t="shared" si="101"/>
        <v>1760849.4200000002</v>
      </c>
      <c r="G315" s="2">
        <f t="shared" si="102"/>
        <v>730167.09864315111</v>
      </c>
      <c r="H315" s="3">
        <f t="shared" si="103"/>
        <v>0.41466754076174839</v>
      </c>
      <c r="I315" s="2">
        <f t="shared" si="104"/>
        <v>112012.8441451804</v>
      </c>
      <c r="J315" s="3">
        <f t="shared" si="105"/>
        <v>6.3612960241188815E-2</v>
      </c>
      <c r="K315" s="2">
        <f t="shared" si="106"/>
        <v>55334.442738711143</v>
      </c>
      <c r="L315" s="3">
        <f t="shared" si="107"/>
        <v>3.1424857861333276E-2</v>
      </c>
      <c r="M315" s="2">
        <f t="shared" si="108"/>
        <v>404055.88070754369</v>
      </c>
      <c r="N315" s="3">
        <f t="shared" si="109"/>
        <v>0.22946645869783894</v>
      </c>
      <c r="O315" s="2">
        <f t="shared" si="110"/>
        <v>459279.1537654149</v>
      </c>
      <c r="P315" s="3">
        <f t="shared" si="111"/>
        <v>0.26082818243789119</v>
      </c>
      <c r="Q315" s="11">
        <f t="shared" si="112"/>
        <v>1760849.4200000013</v>
      </c>
      <c r="R315" s="12">
        <f t="shared" si="113"/>
        <v>1.0000000000000004</v>
      </c>
    </row>
    <row r="316" spans="1:18" x14ac:dyDescent="0.25">
      <c r="A316" s="1" t="s">
        <v>24</v>
      </c>
      <c r="B316" s="4">
        <v>43439</v>
      </c>
      <c r="C316" s="2">
        <v>2245.5</v>
      </c>
      <c r="D316" s="2">
        <f t="shared" si="114"/>
        <v>124998.8300000001</v>
      </c>
      <c r="E316" s="2">
        <f t="shared" si="115"/>
        <v>1638096.09</v>
      </c>
      <c r="F316" s="6">
        <f t="shared" si="101"/>
        <v>1763094.9200000002</v>
      </c>
      <c r="G316" s="2">
        <f t="shared" si="102"/>
        <v>731098.23460593156</v>
      </c>
      <c r="H316" s="3">
        <f t="shared" si="103"/>
        <v>0.41466754076174839</v>
      </c>
      <c r="I316" s="2">
        <f t="shared" si="104"/>
        <v>112155.68704740198</v>
      </c>
      <c r="J316" s="3">
        <f t="shared" si="105"/>
        <v>6.3612960241188815E-2</v>
      </c>
      <c r="K316" s="2">
        <f t="shared" si="106"/>
        <v>55405.007257038771</v>
      </c>
      <c r="L316" s="3">
        <f t="shared" si="107"/>
        <v>3.1424857861333276E-2</v>
      </c>
      <c r="M316" s="2">
        <f t="shared" si="108"/>
        <v>404571.14764054969</v>
      </c>
      <c r="N316" s="3">
        <f t="shared" si="109"/>
        <v>0.22946645869783894</v>
      </c>
      <c r="O316" s="2">
        <f t="shared" si="110"/>
        <v>459864.8434490792</v>
      </c>
      <c r="P316" s="3">
        <f t="shared" si="111"/>
        <v>0.26082818243789119</v>
      </c>
      <c r="Q316" s="11">
        <f t="shared" si="112"/>
        <v>1763094.9200000011</v>
      </c>
      <c r="R316" s="12">
        <f t="shared" si="113"/>
        <v>1.0000000000000004</v>
      </c>
    </row>
    <row r="317" spans="1:18" x14ac:dyDescent="0.25">
      <c r="A317" s="1" t="s">
        <v>28</v>
      </c>
      <c r="B317" s="4">
        <v>43445</v>
      </c>
      <c r="C317" s="2">
        <v>-2245.5</v>
      </c>
      <c r="D317" s="2">
        <f t="shared" si="114"/>
        <v>122753.3300000001</v>
      </c>
      <c r="E317" s="2">
        <f t="shared" si="115"/>
        <v>1638096.09</v>
      </c>
      <c r="F317" s="6">
        <f t="shared" si="101"/>
        <v>1760849.4200000002</v>
      </c>
      <c r="G317" s="2">
        <f t="shared" si="102"/>
        <v>730167.09864315111</v>
      </c>
      <c r="H317" s="3">
        <f t="shared" si="103"/>
        <v>0.41466754076174839</v>
      </c>
      <c r="I317" s="2">
        <f t="shared" si="104"/>
        <v>112012.8441451804</v>
      </c>
      <c r="J317" s="3">
        <f t="shared" si="105"/>
        <v>6.3612960241188815E-2</v>
      </c>
      <c r="K317" s="2">
        <f t="shared" si="106"/>
        <v>55334.442738711143</v>
      </c>
      <c r="L317" s="3">
        <f t="shared" si="107"/>
        <v>3.1424857861333276E-2</v>
      </c>
      <c r="M317" s="2">
        <f t="shared" si="108"/>
        <v>404055.88070754369</v>
      </c>
      <c r="N317" s="3">
        <f t="shared" si="109"/>
        <v>0.22946645869783894</v>
      </c>
      <c r="O317" s="2">
        <f t="shared" si="110"/>
        <v>459279.1537654149</v>
      </c>
      <c r="P317" s="3">
        <f t="shared" si="111"/>
        <v>0.26082818243789119</v>
      </c>
      <c r="Q317" s="11">
        <f t="shared" si="112"/>
        <v>1760849.4200000013</v>
      </c>
      <c r="R317" s="12">
        <f t="shared" si="113"/>
        <v>1.0000000000000004</v>
      </c>
    </row>
    <row r="318" spans="1:18" x14ac:dyDescent="0.25">
      <c r="A318" s="1" t="s">
        <v>24</v>
      </c>
      <c r="B318" s="4">
        <v>43473</v>
      </c>
      <c r="C318" s="2">
        <v>2245.5</v>
      </c>
      <c r="D318" s="2">
        <f t="shared" si="114"/>
        <v>124998.8300000001</v>
      </c>
      <c r="E318" s="2">
        <f t="shared" si="115"/>
        <v>1638096.09</v>
      </c>
      <c r="F318" s="6">
        <f t="shared" si="101"/>
        <v>1763094.9200000002</v>
      </c>
      <c r="G318" s="2">
        <f t="shared" si="102"/>
        <v>731098.23460593156</v>
      </c>
      <c r="H318" s="3">
        <f t="shared" si="103"/>
        <v>0.41466754076174839</v>
      </c>
      <c r="I318" s="2">
        <f t="shared" si="104"/>
        <v>112155.68704740198</v>
      </c>
      <c r="J318" s="3">
        <f t="shared" si="105"/>
        <v>6.3612960241188815E-2</v>
      </c>
      <c r="K318" s="2">
        <f t="shared" si="106"/>
        <v>55405.007257038771</v>
      </c>
      <c r="L318" s="3">
        <f t="shared" si="107"/>
        <v>3.1424857861333276E-2</v>
      </c>
      <c r="M318" s="2">
        <f t="shared" si="108"/>
        <v>404571.14764054969</v>
      </c>
      <c r="N318" s="3">
        <f t="shared" si="109"/>
        <v>0.22946645869783894</v>
      </c>
      <c r="O318" s="2">
        <f t="shared" si="110"/>
        <v>459864.8434490792</v>
      </c>
      <c r="P318" s="3">
        <f t="shared" si="111"/>
        <v>0.26082818243789119</v>
      </c>
      <c r="Q318" s="11">
        <f t="shared" si="112"/>
        <v>1763094.9200000011</v>
      </c>
      <c r="R318" s="12">
        <f t="shared" si="113"/>
        <v>1.0000000000000004</v>
      </c>
    </row>
    <row r="319" spans="1:18" x14ac:dyDescent="0.25">
      <c r="A319" s="1" t="s">
        <v>28</v>
      </c>
      <c r="B319" s="4">
        <v>43475</v>
      </c>
      <c r="C319" s="2">
        <v>-2245.5</v>
      </c>
      <c r="D319" s="2">
        <f t="shared" si="114"/>
        <v>122753.3300000001</v>
      </c>
      <c r="E319" s="2">
        <f t="shared" si="115"/>
        <v>1638096.09</v>
      </c>
      <c r="F319" s="6">
        <f t="shared" si="101"/>
        <v>1760849.4200000002</v>
      </c>
      <c r="G319" s="2">
        <f t="shared" si="102"/>
        <v>730167.09864315111</v>
      </c>
      <c r="H319" s="3">
        <f t="shared" si="103"/>
        <v>0.41466754076174839</v>
      </c>
      <c r="I319" s="2">
        <f t="shared" si="104"/>
        <v>112012.8441451804</v>
      </c>
      <c r="J319" s="3">
        <f t="shared" si="105"/>
        <v>6.3612960241188815E-2</v>
      </c>
      <c r="K319" s="2">
        <f t="shared" si="106"/>
        <v>55334.442738711143</v>
      </c>
      <c r="L319" s="3">
        <f t="shared" si="107"/>
        <v>3.1424857861333276E-2</v>
      </c>
      <c r="M319" s="2">
        <f t="shared" si="108"/>
        <v>404055.88070754369</v>
      </c>
      <c r="N319" s="3">
        <f t="shared" si="109"/>
        <v>0.22946645869783894</v>
      </c>
      <c r="O319" s="2">
        <f t="shared" si="110"/>
        <v>459279.1537654149</v>
      </c>
      <c r="P319" s="3">
        <f t="shared" si="111"/>
        <v>0.26082818243789119</v>
      </c>
      <c r="Q319" s="11">
        <f t="shared" si="112"/>
        <v>1760849.4200000013</v>
      </c>
      <c r="R319" s="12">
        <f t="shared" si="113"/>
        <v>1.0000000000000004</v>
      </c>
    </row>
    <row r="320" spans="1:18" x14ac:dyDescent="0.25">
      <c r="A320" s="1" t="s">
        <v>24</v>
      </c>
      <c r="B320" s="4">
        <v>43502</v>
      </c>
      <c r="C320" s="2">
        <v>2245.5</v>
      </c>
      <c r="D320" s="2">
        <f t="shared" si="114"/>
        <v>124998.8300000001</v>
      </c>
      <c r="E320" s="2">
        <f t="shared" si="115"/>
        <v>1638096.09</v>
      </c>
      <c r="F320" s="6">
        <f t="shared" si="101"/>
        <v>1763094.9200000002</v>
      </c>
      <c r="G320" s="2">
        <f t="shared" si="102"/>
        <v>731098.23460593156</v>
      </c>
      <c r="H320" s="3">
        <f t="shared" si="103"/>
        <v>0.41466754076174839</v>
      </c>
      <c r="I320" s="2">
        <f t="shared" si="104"/>
        <v>112155.68704740198</v>
      </c>
      <c r="J320" s="3">
        <f t="shared" si="105"/>
        <v>6.3612960241188815E-2</v>
      </c>
      <c r="K320" s="2">
        <f t="shared" si="106"/>
        <v>55405.007257038771</v>
      </c>
      <c r="L320" s="3">
        <f t="shared" si="107"/>
        <v>3.1424857861333276E-2</v>
      </c>
      <c r="M320" s="2">
        <f t="shared" si="108"/>
        <v>404571.14764054969</v>
      </c>
      <c r="N320" s="3">
        <f t="shared" si="109"/>
        <v>0.22946645869783894</v>
      </c>
      <c r="O320" s="2">
        <f t="shared" si="110"/>
        <v>459864.8434490792</v>
      </c>
      <c r="P320" s="3">
        <f t="shared" si="111"/>
        <v>0.26082818243789119</v>
      </c>
      <c r="Q320" s="11">
        <f t="shared" si="112"/>
        <v>1763094.9200000011</v>
      </c>
      <c r="R320" s="12">
        <f t="shared" si="113"/>
        <v>1.0000000000000004</v>
      </c>
    </row>
    <row r="321" spans="1:18" x14ac:dyDescent="0.25">
      <c r="A321" s="1" t="s">
        <v>42</v>
      </c>
      <c r="B321" s="4">
        <v>43503</v>
      </c>
      <c r="C321" s="2">
        <v>-29</v>
      </c>
      <c r="D321" s="2">
        <f t="shared" si="114"/>
        <v>124969.8300000001</v>
      </c>
      <c r="E321" s="2">
        <f t="shared" si="115"/>
        <v>1638096.09</v>
      </c>
      <c r="F321" s="6">
        <f t="shared" si="101"/>
        <v>1763065.9200000002</v>
      </c>
      <c r="G321" s="2">
        <f t="shared" si="102"/>
        <v>731086.20924724953</v>
      </c>
      <c r="H321" s="3">
        <f t="shared" si="103"/>
        <v>0.41466754076174839</v>
      </c>
      <c r="I321" s="2">
        <f t="shared" si="104"/>
        <v>112153.842271555</v>
      </c>
      <c r="J321" s="3">
        <f t="shared" si="105"/>
        <v>6.3612960241188815E-2</v>
      </c>
      <c r="K321" s="2">
        <f t="shared" si="106"/>
        <v>55404.095936160789</v>
      </c>
      <c r="L321" s="3">
        <f t="shared" si="107"/>
        <v>3.1424857861333276E-2</v>
      </c>
      <c r="M321" s="2">
        <f t="shared" si="108"/>
        <v>404564.49311324744</v>
      </c>
      <c r="N321" s="3">
        <f t="shared" si="109"/>
        <v>0.22946645869783894</v>
      </c>
      <c r="O321" s="2">
        <f t="shared" si="110"/>
        <v>459857.27943178848</v>
      </c>
      <c r="P321" s="3">
        <f t="shared" si="111"/>
        <v>0.26082818243789119</v>
      </c>
      <c r="Q321" s="11">
        <f t="shared" si="112"/>
        <v>1763065.9200000011</v>
      </c>
      <c r="R321" s="12">
        <f t="shared" si="113"/>
        <v>1.0000000000000004</v>
      </c>
    </row>
    <row r="322" spans="1:18" x14ac:dyDescent="0.25">
      <c r="A322" s="1" t="s">
        <v>28</v>
      </c>
      <c r="B322" s="4">
        <v>43507</v>
      </c>
      <c r="C322" s="2">
        <v>-2245.5</v>
      </c>
      <c r="D322" s="2">
        <f t="shared" si="114"/>
        <v>122724.3300000001</v>
      </c>
      <c r="E322" s="2">
        <f t="shared" si="115"/>
        <v>1638096.09</v>
      </c>
      <c r="F322" s="6">
        <f t="shared" si="101"/>
        <v>1760820.4200000002</v>
      </c>
      <c r="G322" s="2">
        <f t="shared" si="102"/>
        <v>730155.07328446896</v>
      </c>
      <c r="H322" s="3">
        <f t="shared" si="103"/>
        <v>0.41466754076174839</v>
      </c>
      <c r="I322" s="2">
        <f t="shared" si="104"/>
        <v>112010.9993693334</v>
      </c>
      <c r="J322" s="3">
        <f t="shared" si="105"/>
        <v>6.3612960241188815E-2</v>
      </c>
      <c r="K322" s="2">
        <f t="shared" si="106"/>
        <v>55333.531417833168</v>
      </c>
      <c r="L322" s="3">
        <f t="shared" si="107"/>
        <v>3.1424857861333276E-2</v>
      </c>
      <c r="M322" s="2">
        <f t="shared" si="108"/>
        <v>404049.22618024144</v>
      </c>
      <c r="N322" s="3">
        <f t="shared" si="109"/>
        <v>0.22946645869783894</v>
      </c>
      <c r="O322" s="2">
        <f t="shared" si="110"/>
        <v>459271.58974812424</v>
      </c>
      <c r="P322" s="3">
        <f t="shared" si="111"/>
        <v>0.26082818243789119</v>
      </c>
      <c r="Q322" s="11">
        <f t="shared" si="112"/>
        <v>1760820.4200000013</v>
      </c>
      <c r="R322" s="12">
        <f t="shared" si="113"/>
        <v>1.0000000000000004</v>
      </c>
    </row>
    <row r="323" spans="1:18" x14ac:dyDescent="0.25">
      <c r="A323" s="1" t="s">
        <v>24</v>
      </c>
      <c r="B323" s="4">
        <v>43529</v>
      </c>
      <c r="C323" s="2">
        <v>2245.5</v>
      </c>
      <c r="D323" s="2">
        <f t="shared" si="114"/>
        <v>124969.8300000001</v>
      </c>
      <c r="E323" s="2">
        <f t="shared" si="115"/>
        <v>1638096.09</v>
      </c>
      <c r="F323" s="6">
        <f t="shared" si="101"/>
        <v>1763065.9200000002</v>
      </c>
      <c r="G323" s="2">
        <f t="shared" si="102"/>
        <v>731086.20924724953</v>
      </c>
      <c r="H323" s="3">
        <f t="shared" si="103"/>
        <v>0.41466754076174839</v>
      </c>
      <c r="I323" s="2">
        <f t="shared" si="104"/>
        <v>112153.842271555</v>
      </c>
      <c r="J323" s="3">
        <f t="shared" si="105"/>
        <v>6.3612960241188815E-2</v>
      </c>
      <c r="K323" s="2">
        <f t="shared" si="106"/>
        <v>55404.095936160789</v>
      </c>
      <c r="L323" s="3">
        <f t="shared" si="107"/>
        <v>3.1424857861333276E-2</v>
      </c>
      <c r="M323" s="2">
        <f t="shared" si="108"/>
        <v>404564.49311324744</v>
      </c>
      <c r="N323" s="3">
        <f t="shared" si="109"/>
        <v>0.22946645869783894</v>
      </c>
      <c r="O323" s="2">
        <f t="shared" si="110"/>
        <v>459857.27943178848</v>
      </c>
      <c r="P323" s="3">
        <f t="shared" si="111"/>
        <v>0.26082818243789119</v>
      </c>
      <c r="Q323" s="11">
        <f t="shared" si="112"/>
        <v>1763065.9200000011</v>
      </c>
      <c r="R323" s="12">
        <f t="shared" si="113"/>
        <v>1.0000000000000004</v>
      </c>
    </row>
    <row r="324" spans="1:18" x14ac:dyDescent="0.25">
      <c r="A324" s="1" t="s">
        <v>28</v>
      </c>
      <c r="B324" s="4">
        <v>43535</v>
      </c>
      <c r="C324" s="2">
        <v>-2245.5</v>
      </c>
      <c r="D324" s="2">
        <f t="shared" si="114"/>
        <v>122724.3300000001</v>
      </c>
      <c r="E324" s="2">
        <f t="shared" si="115"/>
        <v>1638096.09</v>
      </c>
      <c r="F324" s="6">
        <f t="shared" si="101"/>
        <v>1760820.4200000002</v>
      </c>
      <c r="G324" s="2">
        <f t="shared" si="102"/>
        <v>730155.07328446896</v>
      </c>
      <c r="H324" s="3">
        <f t="shared" si="103"/>
        <v>0.41466754076174839</v>
      </c>
      <c r="I324" s="2">
        <f t="shared" si="104"/>
        <v>112010.9993693334</v>
      </c>
      <c r="J324" s="3">
        <f t="shared" si="105"/>
        <v>6.3612960241188815E-2</v>
      </c>
      <c r="K324" s="2">
        <f t="shared" si="106"/>
        <v>55333.531417833168</v>
      </c>
      <c r="L324" s="3">
        <f t="shared" si="107"/>
        <v>3.1424857861333276E-2</v>
      </c>
      <c r="M324" s="2">
        <f t="shared" si="108"/>
        <v>404049.22618024144</v>
      </c>
      <c r="N324" s="3">
        <f t="shared" si="109"/>
        <v>0.22946645869783894</v>
      </c>
      <c r="O324" s="2">
        <f t="shared" si="110"/>
        <v>459271.58974812424</v>
      </c>
      <c r="P324" s="3">
        <f t="shared" si="111"/>
        <v>0.26082818243789119</v>
      </c>
      <c r="Q324" s="11">
        <f t="shared" si="112"/>
        <v>1760820.4200000013</v>
      </c>
      <c r="R324" s="12">
        <f t="shared" si="113"/>
        <v>1.0000000000000004</v>
      </c>
    </row>
    <row r="325" spans="1:18" x14ac:dyDescent="0.25">
      <c r="A325" s="1" t="s">
        <v>28</v>
      </c>
      <c r="B325" s="4">
        <v>43557</v>
      </c>
      <c r="C325" s="2">
        <v>-120000</v>
      </c>
      <c r="D325" s="2">
        <f t="shared" si="114"/>
        <v>2724.3300000001036</v>
      </c>
      <c r="E325" s="2">
        <f t="shared" si="115"/>
        <v>1638096.09</v>
      </c>
      <c r="F325" s="6">
        <f t="shared" si="101"/>
        <v>1640820.4200000002</v>
      </c>
      <c r="G325" s="2">
        <f t="shared" si="102"/>
        <v>680394.96839305921</v>
      </c>
      <c r="H325" s="3">
        <f t="shared" si="103"/>
        <v>0.41466754076174839</v>
      </c>
      <c r="I325" s="2">
        <f t="shared" si="104"/>
        <v>104377.44414039074</v>
      </c>
      <c r="J325" s="3">
        <f t="shared" si="105"/>
        <v>6.3612960241188815E-2</v>
      </c>
      <c r="K325" s="2">
        <f t="shared" si="106"/>
        <v>51562.548474473173</v>
      </c>
      <c r="L325" s="3">
        <f t="shared" si="107"/>
        <v>3.1424857861333276E-2</v>
      </c>
      <c r="M325" s="2">
        <f t="shared" si="108"/>
        <v>376513.2511365008</v>
      </c>
      <c r="N325" s="3">
        <f t="shared" si="109"/>
        <v>0.22946645869783894</v>
      </c>
      <c r="O325" s="2">
        <f t="shared" si="110"/>
        <v>427972.20785557729</v>
      </c>
      <c r="P325" s="3">
        <f t="shared" si="111"/>
        <v>0.26082818243789119</v>
      </c>
      <c r="Q325" s="11">
        <f t="shared" si="112"/>
        <v>1640820.4200000013</v>
      </c>
      <c r="R325" s="12">
        <f t="shared" si="113"/>
        <v>1.0000000000000004</v>
      </c>
    </row>
    <row r="326" spans="1:18" x14ac:dyDescent="0.25">
      <c r="A326" s="1" t="s">
        <v>43</v>
      </c>
      <c r="B326" s="4">
        <v>43560</v>
      </c>
      <c r="C326" s="2">
        <v>0</v>
      </c>
      <c r="D326" s="2">
        <f t="shared" ref="D326" si="116">D325+C326</f>
        <v>2724.3300000001036</v>
      </c>
      <c r="E326" s="2">
        <f>1330978+320000+61619</f>
        <v>1712597</v>
      </c>
      <c r="F326" s="6">
        <f t="shared" ref="F326" si="117">D326+E326</f>
        <v>1715321.33</v>
      </c>
      <c r="G326" s="2">
        <f t="shared" si="102"/>
        <v>711288.07752727147</v>
      </c>
      <c r="H326" s="3">
        <f t="shared" ref="H326" si="118">G326/F326</f>
        <v>0.41466754076174839</v>
      </c>
      <c r="I326" s="2">
        <f t="shared" ref="I326" si="119">F326*J325</f>
        <v>109116.66756615312</v>
      </c>
      <c r="J326" s="3">
        <f t="shared" ref="J326" si="120">I326/F326</f>
        <v>6.3612960241188815E-2</v>
      </c>
      <c r="K326" s="2">
        <f t="shared" ref="K326" si="121">F326*L325</f>
        <v>53903.728981763154</v>
      </c>
      <c r="L326" s="3">
        <f t="shared" ref="L326" si="122">K326/F326</f>
        <v>3.1424857861333276E-2</v>
      </c>
      <c r="M326" s="2">
        <f t="shared" ref="M326" si="123">F326*N325</f>
        <v>393608.71112396719</v>
      </c>
      <c r="N326" s="3">
        <f t="shared" ref="N326" si="124">M326/F326</f>
        <v>0.22946645869783894</v>
      </c>
      <c r="O326" s="2">
        <f t="shared" ref="O326" si="125">F326*P325</f>
        <v>447404.14480084617</v>
      </c>
      <c r="P326" s="3">
        <f t="shared" ref="P326" si="126">O326/F326</f>
        <v>0.26082818243789119</v>
      </c>
      <c r="Q326" s="11">
        <f t="shared" ref="Q326" si="127">G326+I326+K326+M326+O326</f>
        <v>1715321.3300000012</v>
      </c>
      <c r="R326" s="12">
        <f t="shared" ref="R326" si="128">H326+J326+L326+N326+P326</f>
        <v>1.0000000000000004</v>
      </c>
    </row>
    <row r="327" spans="1:18" x14ac:dyDescent="0.25">
      <c r="A327" s="1" t="s">
        <v>24</v>
      </c>
      <c r="B327" s="4">
        <v>43560</v>
      </c>
      <c r="C327" s="2">
        <v>2245.5</v>
      </c>
      <c r="D327" s="2">
        <f>D325+C327</f>
        <v>4969.8300000001036</v>
      </c>
      <c r="E327" s="2">
        <f>E326</f>
        <v>1712597</v>
      </c>
      <c r="F327" s="6">
        <f t="shared" si="101"/>
        <v>1717566.83</v>
      </c>
      <c r="G327" s="2">
        <f>F327*H326</f>
        <v>712219.21349005203</v>
      </c>
      <c r="H327" s="3">
        <f t="shared" si="103"/>
        <v>0.41466754076174839</v>
      </c>
      <c r="I327" s="2">
        <f>F327*J326</f>
        <v>109259.51046837472</v>
      </c>
      <c r="J327" s="3">
        <f t="shared" si="105"/>
        <v>6.3612960241188815E-2</v>
      </c>
      <c r="K327" s="2">
        <f>F327*L326</f>
        <v>53974.293500090775</v>
      </c>
      <c r="L327" s="3">
        <f t="shared" si="107"/>
        <v>3.1424857861333276E-2</v>
      </c>
      <c r="M327" s="2">
        <f>F327*N326</f>
        <v>394123.9780569732</v>
      </c>
      <c r="N327" s="3">
        <f t="shared" si="109"/>
        <v>0.22946645869783897</v>
      </c>
      <c r="O327" s="2">
        <f>F327*P326</f>
        <v>447989.83448451047</v>
      </c>
      <c r="P327" s="3">
        <f t="shared" si="111"/>
        <v>0.26082818243789119</v>
      </c>
      <c r="Q327" s="11">
        <f t="shared" si="112"/>
        <v>1717566.8300000015</v>
      </c>
      <c r="R327" s="12">
        <f t="shared" si="113"/>
        <v>1.0000000000000007</v>
      </c>
    </row>
    <row r="328" spans="1:18" x14ac:dyDescent="0.25">
      <c r="A328" s="1" t="s">
        <v>28</v>
      </c>
      <c r="B328" s="4">
        <v>43565</v>
      </c>
      <c r="C328" s="2">
        <v>-2245.5</v>
      </c>
      <c r="D328" s="2">
        <f t="shared" si="114"/>
        <v>2724.3300000001036</v>
      </c>
      <c r="E328" s="2">
        <f t="shared" si="115"/>
        <v>1712597</v>
      </c>
      <c r="F328" s="6">
        <f t="shared" si="101"/>
        <v>1715321.33</v>
      </c>
      <c r="G328" s="2">
        <f t="shared" si="102"/>
        <v>711288.07752727147</v>
      </c>
      <c r="H328" s="3">
        <f t="shared" si="103"/>
        <v>0.41466754076174839</v>
      </c>
      <c r="I328" s="2">
        <f t="shared" si="104"/>
        <v>109116.66756615312</v>
      </c>
      <c r="J328" s="3">
        <f t="shared" si="105"/>
        <v>6.3612960241188815E-2</v>
      </c>
      <c r="K328" s="2">
        <f t="shared" si="106"/>
        <v>53903.728981763154</v>
      </c>
      <c r="L328" s="3">
        <f t="shared" si="107"/>
        <v>3.1424857861333276E-2</v>
      </c>
      <c r="M328" s="2">
        <f t="shared" si="108"/>
        <v>393608.71112396719</v>
      </c>
      <c r="N328" s="3">
        <f t="shared" si="109"/>
        <v>0.22946645869783894</v>
      </c>
      <c r="O328" s="2">
        <f t="shared" si="110"/>
        <v>447404.14480084617</v>
      </c>
      <c r="P328" s="3">
        <f t="shared" si="111"/>
        <v>0.26082818243789119</v>
      </c>
      <c r="Q328" s="11">
        <f t="shared" si="112"/>
        <v>1715321.3300000012</v>
      </c>
      <c r="R328" s="12">
        <f t="shared" si="113"/>
        <v>1.0000000000000004</v>
      </c>
    </row>
    <row r="329" spans="1:18" x14ac:dyDescent="0.25">
      <c r="A329" s="1" t="s">
        <v>24</v>
      </c>
      <c r="B329" s="4">
        <v>43592</v>
      </c>
      <c r="C329" s="2">
        <v>2245.5</v>
      </c>
      <c r="D329" s="2">
        <f t="shared" si="114"/>
        <v>4969.8300000001036</v>
      </c>
      <c r="E329" s="2">
        <f t="shared" si="115"/>
        <v>1712597</v>
      </c>
      <c r="F329" s="6">
        <f t="shared" si="101"/>
        <v>1717566.83</v>
      </c>
      <c r="G329" s="2">
        <f t="shared" si="102"/>
        <v>712219.21349005203</v>
      </c>
      <c r="H329" s="3">
        <f t="shared" si="103"/>
        <v>0.41466754076174839</v>
      </c>
      <c r="I329" s="2">
        <f t="shared" si="104"/>
        <v>109259.51046837472</v>
      </c>
      <c r="J329" s="3">
        <f t="shared" si="105"/>
        <v>6.3612960241188815E-2</v>
      </c>
      <c r="K329" s="2">
        <f t="shared" si="106"/>
        <v>53974.293500090775</v>
      </c>
      <c r="L329" s="3">
        <f t="shared" si="107"/>
        <v>3.1424857861333276E-2</v>
      </c>
      <c r="M329" s="2">
        <f t="shared" si="108"/>
        <v>394123.9780569732</v>
      </c>
      <c r="N329" s="3">
        <f t="shared" si="109"/>
        <v>0.22946645869783897</v>
      </c>
      <c r="O329" s="2">
        <f t="shared" si="110"/>
        <v>447989.83448451047</v>
      </c>
      <c r="P329" s="3">
        <f t="shared" si="111"/>
        <v>0.26082818243789119</v>
      </c>
      <c r="Q329" s="11">
        <f t="shared" si="112"/>
        <v>1717566.8300000015</v>
      </c>
      <c r="R329" s="12">
        <f t="shared" si="113"/>
        <v>1.0000000000000007</v>
      </c>
    </row>
    <row r="330" spans="1:18" x14ac:dyDescent="0.25">
      <c r="A330" s="1" t="s">
        <v>28</v>
      </c>
      <c r="B330" s="4">
        <v>43595</v>
      </c>
      <c r="C330" s="2">
        <v>-2245.5</v>
      </c>
      <c r="D330" s="2">
        <f t="shared" si="114"/>
        <v>2724.3300000001036</v>
      </c>
      <c r="E330" s="2">
        <f t="shared" si="115"/>
        <v>1712597</v>
      </c>
      <c r="F330" s="6">
        <f t="shared" si="101"/>
        <v>1715321.33</v>
      </c>
      <c r="G330" s="2">
        <f t="shared" si="102"/>
        <v>711288.07752727147</v>
      </c>
      <c r="H330" s="3">
        <f t="shared" si="103"/>
        <v>0.41466754076174839</v>
      </c>
      <c r="I330" s="2">
        <f t="shared" si="104"/>
        <v>109116.66756615312</v>
      </c>
      <c r="J330" s="3">
        <f t="shared" si="105"/>
        <v>6.3612960241188815E-2</v>
      </c>
      <c r="K330" s="2">
        <f t="shared" si="106"/>
        <v>53903.728981763154</v>
      </c>
      <c r="L330" s="3">
        <f t="shared" si="107"/>
        <v>3.1424857861333276E-2</v>
      </c>
      <c r="M330" s="2">
        <f t="shared" si="108"/>
        <v>393608.71112396719</v>
      </c>
      <c r="N330" s="3">
        <f t="shared" si="109"/>
        <v>0.22946645869783894</v>
      </c>
      <c r="O330" s="2">
        <f t="shared" si="110"/>
        <v>447404.14480084617</v>
      </c>
      <c r="P330" s="3">
        <f t="shared" si="111"/>
        <v>0.26082818243789119</v>
      </c>
      <c r="Q330" s="11">
        <f t="shared" si="112"/>
        <v>1715321.3300000012</v>
      </c>
      <c r="R330" s="12">
        <f t="shared" si="113"/>
        <v>1.0000000000000004</v>
      </c>
    </row>
    <row r="331" spans="1:18" x14ac:dyDescent="0.25">
      <c r="A331" s="1" t="s">
        <v>24</v>
      </c>
      <c r="B331" s="4">
        <v>43623</v>
      </c>
      <c r="C331" s="2">
        <v>2245.5</v>
      </c>
      <c r="D331" s="2">
        <f t="shared" si="114"/>
        <v>4969.8300000001036</v>
      </c>
      <c r="E331" s="2">
        <f t="shared" si="115"/>
        <v>1712597</v>
      </c>
      <c r="F331" s="6">
        <f t="shared" si="101"/>
        <v>1717566.83</v>
      </c>
      <c r="G331" s="2">
        <f t="shared" si="102"/>
        <v>712219.21349005203</v>
      </c>
      <c r="H331" s="3">
        <f t="shared" si="103"/>
        <v>0.41466754076174839</v>
      </c>
      <c r="I331" s="2">
        <f t="shared" si="104"/>
        <v>109259.51046837472</v>
      </c>
      <c r="J331" s="3">
        <f t="shared" si="105"/>
        <v>6.3612960241188815E-2</v>
      </c>
      <c r="K331" s="2">
        <f t="shared" si="106"/>
        <v>53974.293500090775</v>
      </c>
      <c r="L331" s="3">
        <f t="shared" si="107"/>
        <v>3.1424857861333276E-2</v>
      </c>
      <c r="M331" s="2">
        <f t="shared" si="108"/>
        <v>394123.9780569732</v>
      </c>
      <c r="N331" s="3">
        <f t="shared" si="109"/>
        <v>0.22946645869783897</v>
      </c>
      <c r="O331" s="2">
        <f t="shared" si="110"/>
        <v>447989.83448451047</v>
      </c>
      <c r="P331" s="3">
        <f t="shared" si="111"/>
        <v>0.26082818243789119</v>
      </c>
      <c r="Q331" s="11">
        <f t="shared" si="112"/>
        <v>1717566.8300000015</v>
      </c>
      <c r="R331" s="12">
        <f t="shared" si="113"/>
        <v>1.0000000000000007</v>
      </c>
    </row>
    <row r="332" spans="1:18" x14ac:dyDescent="0.25">
      <c r="A332" s="1" t="s">
        <v>28</v>
      </c>
      <c r="B332" s="4">
        <v>43627</v>
      </c>
      <c r="C332" s="2">
        <v>-2245.5</v>
      </c>
      <c r="D332" s="2">
        <f t="shared" si="114"/>
        <v>2724.3300000001036</v>
      </c>
      <c r="E332" s="2">
        <f t="shared" si="115"/>
        <v>1712597</v>
      </c>
      <c r="F332" s="6">
        <f t="shared" si="101"/>
        <v>1715321.33</v>
      </c>
      <c r="G332" s="2">
        <f t="shared" si="102"/>
        <v>711288.07752727147</v>
      </c>
      <c r="H332" s="3">
        <f t="shared" si="103"/>
        <v>0.41466754076174839</v>
      </c>
      <c r="I332" s="2">
        <f t="shared" si="104"/>
        <v>109116.66756615312</v>
      </c>
      <c r="J332" s="3">
        <f t="shared" si="105"/>
        <v>6.3612960241188815E-2</v>
      </c>
      <c r="K332" s="2">
        <f t="shared" si="106"/>
        <v>53903.728981763154</v>
      </c>
      <c r="L332" s="3">
        <f t="shared" si="107"/>
        <v>3.1424857861333276E-2</v>
      </c>
      <c r="M332" s="2">
        <f t="shared" si="108"/>
        <v>393608.71112396719</v>
      </c>
      <c r="N332" s="3">
        <f t="shared" si="109"/>
        <v>0.22946645869783894</v>
      </c>
      <c r="O332" s="2">
        <f t="shared" si="110"/>
        <v>447404.14480084617</v>
      </c>
      <c r="P332" s="3">
        <f t="shared" si="111"/>
        <v>0.26082818243789119</v>
      </c>
      <c r="Q332" s="11">
        <f t="shared" si="112"/>
        <v>1715321.3300000012</v>
      </c>
      <c r="R332" s="12">
        <f t="shared" si="113"/>
        <v>1.0000000000000004</v>
      </c>
    </row>
    <row r="333" spans="1:18" x14ac:dyDescent="0.25">
      <c r="A333" s="1" t="s">
        <v>24</v>
      </c>
      <c r="B333" s="4">
        <v>43651</v>
      </c>
      <c r="C333" s="2">
        <v>2245.5</v>
      </c>
      <c r="D333" s="2">
        <f t="shared" si="114"/>
        <v>4969.8300000001036</v>
      </c>
      <c r="E333" s="2">
        <f t="shared" si="115"/>
        <v>1712597</v>
      </c>
      <c r="F333" s="6">
        <f t="shared" si="101"/>
        <v>1717566.83</v>
      </c>
      <c r="G333" s="2">
        <f t="shared" si="102"/>
        <v>712219.21349005203</v>
      </c>
      <c r="H333" s="3">
        <f t="shared" si="103"/>
        <v>0.41466754076174839</v>
      </c>
      <c r="I333" s="2">
        <f t="shared" si="104"/>
        <v>109259.51046837472</v>
      </c>
      <c r="J333" s="3">
        <f t="shared" si="105"/>
        <v>6.3612960241188815E-2</v>
      </c>
      <c r="K333" s="2">
        <f t="shared" si="106"/>
        <v>53974.293500090775</v>
      </c>
      <c r="L333" s="3">
        <f t="shared" si="107"/>
        <v>3.1424857861333276E-2</v>
      </c>
      <c r="M333" s="2">
        <f t="shared" si="108"/>
        <v>394123.9780569732</v>
      </c>
      <c r="N333" s="3">
        <f t="shared" si="109"/>
        <v>0.22946645869783897</v>
      </c>
      <c r="O333" s="2">
        <f t="shared" si="110"/>
        <v>447989.83448451047</v>
      </c>
      <c r="P333" s="3">
        <f t="shared" si="111"/>
        <v>0.26082818243789119</v>
      </c>
      <c r="Q333" s="11">
        <f t="shared" si="112"/>
        <v>1717566.8300000015</v>
      </c>
      <c r="R333" s="12">
        <f t="shared" si="113"/>
        <v>1.0000000000000007</v>
      </c>
    </row>
    <row r="334" spans="1:18" x14ac:dyDescent="0.25">
      <c r="A334" s="1" t="s">
        <v>28</v>
      </c>
      <c r="B334" s="4">
        <v>43656</v>
      </c>
      <c r="C334" s="2">
        <v>-2245.5</v>
      </c>
      <c r="D334" s="2">
        <f t="shared" si="114"/>
        <v>2724.3300000001036</v>
      </c>
      <c r="E334" s="2">
        <f t="shared" si="115"/>
        <v>1712597</v>
      </c>
      <c r="F334" s="6">
        <f t="shared" si="101"/>
        <v>1715321.33</v>
      </c>
      <c r="G334" s="2">
        <f t="shared" si="102"/>
        <v>711288.07752727147</v>
      </c>
      <c r="H334" s="3">
        <f t="shared" si="103"/>
        <v>0.41466754076174839</v>
      </c>
      <c r="I334" s="2">
        <f t="shared" si="104"/>
        <v>109116.66756615312</v>
      </c>
      <c r="J334" s="3">
        <f t="shared" si="105"/>
        <v>6.3612960241188815E-2</v>
      </c>
      <c r="K334" s="2">
        <f t="shared" si="106"/>
        <v>53903.728981763154</v>
      </c>
      <c r="L334" s="3">
        <f t="shared" si="107"/>
        <v>3.1424857861333276E-2</v>
      </c>
      <c r="M334" s="2">
        <f t="shared" si="108"/>
        <v>393608.71112396719</v>
      </c>
      <c r="N334" s="3">
        <f t="shared" si="109"/>
        <v>0.22946645869783894</v>
      </c>
      <c r="O334" s="2">
        <f t="shared" si="110"/>
        <v>447404.14480084617</v>
      </c>
      <c r="P334" s="3">
        <f t="shared" si="111"/>
        <v>0.26082818243789119</v>
      </c>
      <c r="Q334" s="11">
        <f t="shared" si="112"/>
        <v>1715321.3300000012</v>
      </c>
      <c r="R334" s="12">
        <f t="shared" si="113"/>
        <v>1.0000000000000004</v>
      </c>
    </row>
    <row r="335" spans="1:18" x14ac:dyDescent="0.25">
      <c r="A335" s="1" t="s">
        <v>24</v>
      </c>
      <c r="B335" s="4">
        <v>43682</v>
      </c>
      <c r="C335" s="2">
        <v>2245.5</v>
      </c>
      <c r="D335" s="2">
        <f t="shared" si="114"/>
        <v>4969.8300000001036</v>
      </c>
      <c r="E335" s="2">
        <f t="shared" si="115"/>
        <v>1712597</v>
      </c>
      <c r="F335" s="6">
        <f t="shared" si="101"/>
        <v>1717566.83</v>
      </c>
      <c r="G335" s="2">
        <f t="shared" si="102"/>
        <v>712219.21349005203</v>
      </c>
      <c r="H335" s="3">
        <f t="shared" si="103"/>
        <v>0.41466754076174839</v>
      </c>
      <c r="I335" s="2">
        <f t="shared" si="104"/>
        <v>109259.51046837472</v>
      </c>
      <c r="J335" s="3">
        <f t="shared" si="105"/>
        <v>6.3612960241188815E-2</v>
      </c>
      <c r="K335" s="2">
        <f t="shared" si="106"/>
        <v>53974.293500090775</v>
      </c>
      <c r="L335" s="3">
        <f t="shared" si="107"/>
        <v>3.1424857861333276E-2</v>
      </c>
      <c r="M335" s="2">
        <f t="shared" si="108"/>
        <v>394123.9780569732</v>
      </c>
      <c r="N335" s="3">
        <f t="shared" si="109"/>
        <v>0.22946645869783897</v>
      </c>
      <c r="O335" s="2">
        <f t="shared" si="110"/>
        <v>447989.83448451047</v>
      </c>
      <c r="P335" s="3">
        <f t="shared" si="111"/>
        <v>0.26082818243789119</v>
      </c>
      <c r="Q335" s="11">
        <f t="shared" si="112"/>
        <v>1717566.8300000015</v>
      </c>
      <c r="R335" s="12">
        <f t="shared" si="113"/>
        <v>1.0000000000000007</v>
      </c>
    </row>
    <row r="336" spans="1:18" x14ac:dyDescent="0.25">
      <c r="A336" s="1" t="s">
        <v>28</v>
      </c>
      <c r="B336" s="4">
        <v>43690</v>
      </c>
      <c r="C336" s="2">
        <v>-2245.5</v>
      </c>
      <c r="D336" s="2">
        <f t="shared" si="114"/>
        <v>2724.3300000001036</v>
      </c>
      <c r="E336" s="2">
        <f t="shared" si="115"/>
        <v>1712597</v>
      </c>
      <c r="F336" s="6">
        <f t="shared" si="101"/>
        <v>1715321.33</v>
      </c>
      <c r="G336" s="2">
        <f t="shared" si="102"/>
        <v>711288.07752727147</v>
      </c>
      <c r="H336" s="3">
        <f t="shared" si="103"/>
        <v>0.41466754076174839</v>
      </c>
      <c r="I336" s="2">
        <f t="shared" si="104"/>
        <v>109116.66756615312</v>
      </c>
      <c r="J336" s="3">
        <f t="shared" si="105"/>
        <v>6.3612960241188815E-2</v>
      </c>
      <c r="K336" s="2">
        <f t="shared" si="106"/>
        <v>53903.728981763154</v>
      </c>
      <c r="L336" s="3">
        <f t="shared" si="107"/>
        <v>3.1424857861333276E-2</v>
      </c>
      <c r="M336" s="2">
        <f t="shared" si="108"/>
        <v>393608.71112396719</v>
      </c>
      <c r="N336" s="3">
        <f t="shared" si="109"/>
        <v>0.22946645869783894</v>
      </c>
      <c r="O336" s="2">
        <f t="shared" si="110"/>
        <v>447404.14480084617</v>
      </c>
      <c r="P336" s="3">
        <f t="shared" si="111"/>
        <v>0.26082818243789119</v>
      </c>
      <c r="Q336" s="11">
        <f t="shared" si="112"/>
        <v>1715321.3300000012</v>
      </c>
      <c r="R336" s="12">
        <f t="shared" si="113"/>
        <v>1.0000000000000004</v>
      </c>
    </row>
    <row r="337" spans="1:18" x14ac:dyDescent="0.25">
      <c r="A337" s="1" t="s">
        <v>24</v>
      </c>
      <c r="B337" s="4">
        <v>43713</v>
      </c>
      <c r="C337" s="2">
        <v>2245.5</v>
      </c>
      <c r="D337" s="2">
        <f t="shared" si="114"/>
        <v>4969.8300000001036</v>
      </c>
      <c r="E337" s="2">
        <f t="shared" si="115"/>
        <v>1712597</v>
      </c>
      <c r="F337" s="6">
        <f t="shared" si="101"/>
        <v>1717566.83</v>
      </c>
      <c r="G337" s="2">
        <f t="shared" si="102"/>
        <v>712219.21349005203</v>
      </c>
      <c r="H337" s="3">
        <f t="shared" si="103"/>
        <v>0.41466754076174839</v>
      </c>
      <c r="I337" s="2">
        <f t="shared" si="104"/>
        <v>109259.51046837472</v>
      </c>
      <c r="J337" s="3">
        <f t="shared" si="105"/>
        <v>6.3612960241188815E-2</v>
      </c>
      <c r="K337" s="2">
        <f t="shared" si="106"/>
        <v>53974.293500090775</v>
      </c>
      <c r="L337" s="3">
        <f t="shared" si="107"/>
        <v>3.1424857861333276E-2</v>
      </c>
      <c r="M337" s="2">
        <f t="shared" si="108"/>
        <v>394123.9780569732</v>
      </c>
      <c r="N337" s="3">
        <f t="shared" si="109"/>
        <v>0.22946645869783897</v>
      </c>
      <c r="O337" s="2">
        <f t="shared" si="110"/>
        <v>447989.83448451047</v>
      </c>
      <c r="P337" s="3">
        <f t="shared" si="111"/>
        <v>0.26082818243789119</v>
      </c>
      <c r="Q337" s="11">
        <f t="shared" si="112"/>
        <v>1717566.8300000015</v>
      </c>
      <c r="R337" s="12">
        <f t="shared" si="113"/>
        <v>1.0000000000000007</v>
      </c>
    </row>
    <row r="338" spans="1:18" x14ac:dyDescent="0.25">
      <c r="A338" s="1" t="s">
        <v>28</v>
      </c>
      <c r="B338" s="4">
        <v>43719</v>
      </c>
      <c r="C338" s="2">
        <v>-2245.5</v>
      </c>
      <c r="D338" s="2">
        <f t="shared" si="114"/>
        <v>2724.3300000001036</v>
      </c>
      <c r="E338" s="2">
        <f t="shared" si="115"/>
        <v>1712597</v>
      </c>
      <c r="F338" s="6">
        <f t="shared" si="101"/>
        <v>1715321.33</v>
      </c>
      <c r="G338" s="2">
        <f t="shared" si="102"/>
        <v>711288.07752727147</v>
      </c>
      <c r="H338" s="3">
        <f t="shared" si="103"/>
        <v>0.41466754076174839</v>
      </c>
      <c r="I338" s="2">
        <f t="shared" si="104"/>
        <v>109116.66756615312</v>
      </c>
      <c r="J338" s="3">
        <f t="shared" si="105"/>
        <v>6.3612960241188815E-2</v>
      </c>
      <c r="K338" s="2">
        <f t="shared" si="106"/>
        <v>53903.728981763154</v>
      </c>
      <c r="L338" s="3">
        <f t="shared" si="107"/>
        <v>3.1424857861333276E-2</v>
      </c>
      <c r="M338" s="2">
        <f t="shared" si="108"/>
        <v>393608.71112396719</v>
      </c>
      <c r="N338" s="3">
        <f t="shared" si="109"/>
        <v>0.22946645869783894</v>
      </c>
      <c r="O338" s="2">
        <f t="shared" si="110"/>
        <v>447404.14480084617</v>
      </c>
      <c r="P338" s="3">
        <f t="shared" si="111"/>
        <v>0.26082818243789119</v>
      </c>
      <c r="Q338" s="11">
        <f t="shared" si="112"/>
        <v>1715321.3300000012</v>
      </c>
      <c r="R338" s="12">
        <f t="shared" si="113"/>
        <v>1.0000000000000004</v>
      </c>
    </row>
    <row r="339" spans="1:18" x14ac:dyDescent="0.25">
      <c r="A339" s="1" t="s">
        <v>24</v>
      </c>
      <c r="B339" s="4">
        <v>43745</v>
      </c>
      <c r="C339" s="2">
        <v>2245.5</v>
      </c>
      <c r="D339" s="2">
        <f t="shared" si="114"/>
        <v>4969.8300000001036</v>
      </c>
      <c r="E339" s="2">
        <f t="shared" si="115"/>
        <v>1712597</v>
      </c>
      <c r="F339" s="6">
        <f t="shared" si="101"/>
        <v>1717566.83</v>
      </c>
      <c r="G339" s="2">
        <f t="shared" si="102"/>
        <v>712219.21349005203</v>
      </c>
      <c r="H339" s="3">
        <f t="shared" si="103"/>
        <v>0.41466754076174839</v>
      </c>
      <c r="I339" s="2">
        <f t="shared" si="104"/>
        <v>109259.51046837472</v>
      </c>
      <c r="J339" s="3">
        <f t="shared" si="105"/>
        <v>6.3612960241188815E-2</v>
      </c>
      <c r="K339" s="2">
        <f t="shared" si="106"/>
        <v>53974.293500090775</v>
      </c>
      <c r="L339" s="3">
        <f t="shared" si="107"/>
        <v>3.1424857861333276E-2</v>
      </c>
      <c r="M339" s="2">
        <f t="shared" si="108"/>
        <v>394123.9780569732</v>
      </c>
      <c r="N339" s="3">
        <f t="shared" si="109"/>
        <v>0.22946645869783897</v>
      </c>
      <c r="O339" s="2">
        <f t="shared" si="110"/>
        <v>447989.83448451047</v>
      </c>
      <c r="P339" s="3">
        <f t="shared" si="111"/>
        <v>0.26082818243789119</v>
      </c>
      <c r="Q339" s="11">
        <f t="shared" si="112"/>
        <v>1717566.8300000015</v>
      </c>
      <c r="R339" s="12">
        <f t="shared" si="113"/>
        <v>1.0000000000000007</v>
      </c>
    </row>
    <row r="340" spans="1:18" x14ac:dyDescent="0.25">
      <c r="A340" s="1" t="s">
        <v>28</v>
      </c>
      <c r="B340" s="4">
        <v>43748</v>
      </c>
      <c r="C340" s="2">
        <v>-2245.5</v>
      </c>
      <c r="D340" s="2">
        <f t="shared" si="114"/>
        <v>2724.3300000001036</v>
      </c>
      <c r="E340" s="2">
        <f t="shared" si="115"/>
        <v>1712597</v>
      </c>
      <c r="F340" s="6">
        <f t="shared" si="101"/>
        <v>1715321.33</v>
      </c>
      <c r="G340" s="2">
        <f t="shared" si="102"/>
        <v>711288.07752727147</v>
      </c>
      <c r="H340" s="3">
        <f t="shared" si="103"/>
        <v>0.41466754076174839</v>
      </c>
      <c r="I340" s="2">
        <f t="shared" si="104"/>
        <v>109116.66756615312</v>
      </c>
      <c r="J340" s="3">
        <f t="shared" si="105"/>
        <v>6.3612960241188815E-2</v>
      </c>
      <c r="K340" s="2">
        <f t="shared" si="106"/>
        <v>53903.728981763154</v>
      </c>
      <c r="L340" s="3">
        <f t="shared" si="107"/>
        <v>3.1424857861333276E-2</v>
      </c>
      <c r="M340" s="2">
        <f t="shared" si="108"/>
        <v>393608.71112396719</v>
      </c>
      <c r="N340" s="3">
        <f t="shared" si="109"/>
        <v>0.22946645869783894</v>
      </c>
      <c r="O340" s="2">
        <f t="shared" si="110"/>
        <v>447404.14480084617</v>
      </c>
      <c r="P340" s="3">
        <f t="shared" si="111"/>
        <v>0.26082818243789119</v>
      </c>
      <c r="Q340" s="11">
        <f t="shared" si="112"/>
        <v>1715321.3300000012</v>
      </c>
      <c r="R340" s="12">
        <f t="shared" si="113"/>
        <v>1.0000000000000004</v>
      </c>
    </row>
    <row r="341" spans="1:18" x14ac:dyDescent="0.25">
      <c r="A341" s="1" t="s">
        <v>24</v>
      </c>
      <c r="B341" s="4">
        <v>43774</v>
      </c>
      <c r="C341" s="2">
        <v>2245.5</v>
      </c>
      <c r="D341" s="2">
        <f t="shared" si="114"/>
        <v>4969.8300000001036</v>
      </c>
      <c r="E341" s="2">
        <f t="shared" si="115"/>
        <v>1712597</v>
      </c>
      <c r="F341" s="6">
        <f t="shared" si="101"/>
        <v>1717566.83</v>
      </c>
      <c r="G341" s="2">
        <f t="shared" si="102"/>
        <v>712219.21349005203</v>
      </c>
      <c r="H341" s="3">
        <f t="shared" si="103"/>
        <v>0.41466754076174839</v>
      </c>
      <c r="I341" s="2">
        <f t="shared" si="104"/>
        <v>109259.51046837472</v>
      </c>
      <c r="J341" s="3">
        <f t="shared" si="105"/>
        <v>6.3612960241188815E-2</v>
      </c>
      <c r="K341" s="2">
        <f t="shared" si="106"/>
        <v>53974.293500090775</v>
      </c>
      <c r="L341" s="3">
        <f t="shared" si="107"/>
        <v>3.1424857861333276E-2</v>
      </c>
      <c r="M341" s="2">
        <f t="shared" si="108"/>
        <v>394123.9780569732</v>
      </c>
      <c r="N341" s="3">
        <f t="shared" si="109"/>
        <v>0.22946645869783897</v>
      </c>
      <c r="O341" s="2">
        <f t="shared" si="110"/>
        <v>447989.83448451047</v>
      </c>
      <c r="P341" s="3">
        <f t="shared" si="111"/>
        <v>0.26082818243789119</v>
      </c>
      <c r="Q341" s="11">
        <f t="shared" si="112"/>
        <v>1717566.8300000015</v>
      </c>
      <c r="R341" s="12">
        <f t="shared" si="113"/>
        <v>1.0000000000000007</v>
      </c>
    </row>
    <row r="342" spans="1:18" x14ac:dyDescent="0.25">
      <c r="A342" s="1" t="s">
        <v>28</v>
      </c>
      <c r="B342" s="4">
        <v>43781</v>
      </c>
      <c r="C342" s="2">
        <v>-2245.5</v>
      </c>
      <c r="D342" s="2">
        <f t="shared" si="114"/>
        <v>2724.3300000001036</v>
      </c>
      <c r="E342" s="2">
        <f t="shared" si="115"/>
        <v>1712597</v>
      </c>
      <c r="F342" s="6">
        <f t="shared" si="101"/>
        <v>1715321.33</v>
      </c>
      <c r="G342" s="2">
        <f t="shared" si="102"/>
        <v>711288.07752727147</v>
      </c>
      <c r="H342" s="3">
        <f t="shared" si="103"/>
        <v>0.41466754076174839</v>
      </c>
      <c r="I342" s="2">
        <f t="shared" si="104"/>
        <v>109116.66756615312</v>
      </c>
      <c r="J342" s="3">
        <f t="shared" si="105"/>
        <v>6.3612960241188815E-2</v>
      </c>
      <c r="K342" s="2">
        <f t="shared" si="106"/>
        <v>53903.728981763154</v>
      </c>
      <c r="L342" s="3">
        <f t="shared" si="107"/>
        <v>3.1424857861333276E-2</v>
      </c>
      <c r="M342" s="2">
        <f t="shared" si="108"/>
        <v>393608.71112396719</v>
      </c>
      <c r="N342" s="3">
        <f t="shared" si="109"/>
        <v>0.22946645869783894</v>
      </c>
      <c r="O342" s="2">
        <f t="shared" si="110"/>
        <v>447404.14480084617</v>
      </c>
      <c r="P342" s="3">
        <f t="shared" si="111"/>
        <v>0.26082818243789119</v>
      </c>
      <c r="Q342" s="11">
        <f t="shared" si="112"/>
        <v>1715321.3300000012</v>
      </c>
      <c r="R342" s="12">
        <f t="shared" si="113"/>
        <v>1.0000000000000004</v>
      </c>
    </row>
    <row r="343" spans="1:18" x14ac:dyDescent="0.25">
      <c r="A343" s="1" t="s">
        <v>24</v>
      </c>
      <c r="B343" s="4">
        <v>43805</v>
      </c>
      <c r="C343" s="2">
        <v>2245.5</v>
      </c>
      <c r="D343" s="2">
        <f t="shared" si="114"/>
        <v>4969.8300000001036</v>
      </c>
      <c r="E343" s="2">
        <f t="shared" si="115"/>
        <v>1712597</v>
      </c>
      <c r="F343" s="6">
        <f t="shared" si="101"/>
        <v>1717566.83</v>
      </c>
      <c r="G343" s="2">
        <f t="shared" si="102"/>
        <v>712219.21349005203</v>
      </c>
      <c r="H343" s="3">
        <f t="shared" si="103"/>
        <v>0.41466754076174839</v>
      </c>
      <c r="I343" s="2">
        <f t="shared" si="104"/>
        <v>109259.51046837472</v>
      </c>
      <c r="J343" s="3">
        <f t="shared" si="105"/>
        <v>6.3612960241188815E-2</v>
      </c>
      <c r="K343" s="2">
        <f t="shared" si="106"/>
        <v>53974.293500090775</v>
      </c>
      <c r="L343" s="3">
        <f t="shared" si="107"/>
        <v>3.1424857861333276E-2</v>
      </c>
      <c r="M343" s="2">
        <f t="shared" si="108"/>
        <v>394123.9780569732</v>
      </c>
      <c r="N343" s="3">
        <f t="shared" si="109"/>
        <v>0.22946645869783897</v>
      </c>
      <c r="O343" s="2">
        <f t="shared" si="110"/>
        <v>447989.83448451047</v>
      </c>
      <c r="P343" s="3">
        <f t="shared" si="111"/>
        <v>0.26082818243789119</v>
      </c>
      <c r="Q343" s="11">
        <f t="shared" si="112"/>
        <v>1717566.8300000015</v>
      </c>
      <c r="R343" s="12">
        <f t="shared" si="113"/>
        <v>1.0000000000000007</v>
      </c>
    </row>
    <row r="344" spans="1:18" x14ac:dyDescent="0.25">
      <c r="A344" s="1" t="s">
        <v>28</v>
      </c>
      <c r="B344" s="4">
        <v>43809</v>
      </c>
      <c r="C344" s="2">
        <v>-2245.5</v>
      </c>
      <c r="D344" s="2">
        <f t="shared" si="114"/>
        <v>2724.3300000001036</v>
      </c>
      <c r="E344" s="2">
        <f t="shared" si="115"/>
        <v>1712597</v>
      </c>
      <c r="F344" s="6">
        <f t="shared" si="101"/>
        <v>1715321.33</v>
      </c>
      <c r="G344" s="2">
        <f t="shared" si="102"/>
        <v>711288.07752727147</v>
      </c>
      <c r="H344" s="3">
        <f t="shared" si="103"/>
        <v>0.41466754076174839</v>
      </c>
      <c r="I344" s="2">
        <f t="shared" si="104"/>
        <v>109116.66756615312</v>
      </c>
      <c r="J344" s="3">
        <f t="shared" si="105"/>
        <v>6.3612960241188815E-2</v>
      </c>
      <c r="K344" s="2">
        <f t="shared" si="106"/>
        <v>53903.728981763154</v>
      </c>
      <c r="L344" s="3">
        <f t="shared" si="107"/>
        <v>3.1424857861333276E-2</v>
      </c>
      <c r="M344" s="2">
        <f t="shared" si="108"/>
        <v>393608.71112396719</v>
      </c>
      <c r="N344" s="3">
        <f t="shared" si="109"/>
        <v>0.22946645869783894</v>
      </c>
      <c r="O344" s="2">
        <f t="shared" si="110"/>
        <v>447404.14480084617</v>
      </c>
      <c r="P344" s="3">
        <f t="shared" si="111"/>
        <v>0.26082818243789119</v>
      </c>
      <c r="Q344" s="11">
        <f t="shared" si="112"/>
        <v>1715321.3300000012</v>
      </c>
      <c r="R344" s="12">
        <f t="shared" si="113"/>
        <v>1.0000000000000004</v>
      </c>
    </row>
    <row r="345" spans="1:18" x14ac:dyDescent="0.25">
      <c r="A345" s="1" t="s">
        <v>24</v>
      </c>
      <c r="B345" s="4">
        <v>43836</v>
      </c>
      <c r="C345" s="2">
        <v>2245.5</v>
      </c>
      <c r="D345" s="2">
        <f t="shared" si="114"/>
        <v>4969.8300000001036</v>
      </c>
      <c r="E345" s="2">
        <f t="shared" si="115"/>
        <v>1712597</v>
      </c>
      <c r="F345" s="6">
        <f t="shared" si="101"/>
        <v>1717566.83</v>
      </c>
      <c r="G345" s="2">
        <f t="shared" si="102"/>
        <v>712219.21349005203</v>
      </c>
      <c r="H345" s="3">
        <f t="shared" si="103"/>
        <v>0.41466754076174839</v>
      </c>
      <c r="I345" s="2">
        <f t="shared" si="104"/>
        <v>109259.51046837472</v>
      </c>
      <c r="J345" s="3">
        <f t="shared" si="105"/>
        <v>6.3612960241188815E-2</v>
      </c>
      <c r="K345" s="2">
        <f t="shared" si="106"/>
        <v>53974.293500090775</v>
      </c>
      <c r="L345" s="3">
        <f t="shared" si="107"/>
        <v>3.1424857861333276E-2</v>
      </c>
      <c r="M345" s="2">
        <f t="shared" si="108"/>
        <v>394123.9780569732</v>
      </c>
      <c r="N345" s="3">
        <f t="shared" si="109"/>
        <v>0.22946645869783897</v>
      </c>
      <c r="O345" s="2">
        <f t="shared" si="110"/>
        <v>447989.83448451047</v>
      </c>
      <c r="P345" s="3">
        <f t="shared" si="111"/>
        <v>0.26082818243789119</v>
      </c>
      <c r="Q345" s="11">
        <f t="shared" si="112"/>
        <v>1717566.8300000015</v>
      </c>
      <c r="R345" s="12">
        <f t="shared" si="113"/>
        <v>1.0000000000000007</v>
      </c>
    </row>
    <row r="346" spans="1:18" x14ac:dyDescent="0.25">
      <c r="A346" s="1" t="s">
        <v>28</v>
      </c>
      <c r="B346" s="4">
        <v>43840</v>
      </c>
      <c r="C346" s="2">
        <v>-2245.5</v>
      </c>
      <c r="D346" s="2">
        <f t="shared" si="114"/>
        <v>2724.3300000001036</v>
      </c>
      <c r="E346" s="2">
        <f t="shared" si="115"/>
        <v>1712597</v>
      </c>
      <c r="F346" s="6">
        <f t="shared" si="101"/>
        <v>1715321.33</v>
      </c>
      <c r="G346" s="2">
        <f t="shared" si="102"/>
        <v>711288.07752727147</v>
      </c>
      <c r="H346" s="3">
        <f t="shared" si="103"/>
        <v>0.41466754076174839</v>
      </c>
      <c r="I346" s="2">
        <f t="shared" si="104"/>
        <v>109116.66756615312</v>
      </c>
      <c r="J346" s="3">
        <f t="shared" si="105"/>
        <v>6.3612960241188815E-2</v>
      </c>
      <c r="K346" s="2">
        <f t="shared" si="106"/>
        <v>53903.728981763154</v>
      </c>
      <c r="L346" s="3">
        <f t="shared" si="107"/>
        <v>3.1424857861333276E-2</v>
      </c>
      <c r="M346" s="2">
        <f t="shared" si="108"/>
        <v>393608.71112396719</v>
      </c>
      <c r="N346" s="3">
        <f t="shared" si="109"/>
        <v>0.22946645869783894</v>
      </c>
      <c r="O346" s="2">
        <f t="shared" si="110"/>
        <v>447404.14480084617</v>
      </c>
      <c r="P346" s="3">
        <f t="shared" si="111"/>
        <v>0.26082818243789119</v>
      </c>
      <c r="Q346" s="11">
        <f t="shared" si="112"/>
        <v>1715321.3300000012</v>
      </c>
      <c r="R346" s="12">
        <f t="shared" si="113"/>
        <v>1.0000000000000004</v>
      </c>
    </row>
    <row r="347" spans="1:18" x14ac:dyDescent="0.25">
      <c r="A347" s="1" t="s">
        <v>24</v>
      </c>
      <c r="B347" s="4">
        <v>43866</v>
      </c>
      <c r="C347" s="2">
        <v>2245.5</v>
      </c>
      <c r="D347" s="2">
        <f t="shared" si="114"/>
        <v>4969.8300000001036</v>
      </c>
      <c r="E347" s="2">
        <f t="shared" si="115"/>
        <v>1712597</v>
      </c>
      <c r="F347" s="6">
        <f t="shared" si="101"/>
        <v>1717566.83</v>
      </c>
      <c r="G347" s="2">
        <f t="shared" si="102"/>
        <v>712219.21349005203</v>
      </c>
      <c r="H347" s="3">
        <f t="shared" si="103"/>
        <v>0.41466754076174839</v>
      </c>
      <c r="I347" s="2">
        <f t="shared" si="104"/>
        <v>109259.51046837472</v>
      </c>
      <c r="J347" s="3">
        <f t="shared" si="105"/>
        <v>6.3612960241188815E-2</v>
      </c>
      <c r="K347" s="2">
        <f t="shared" si="106"/>
        <v>53974.293500090775</v>
      </c>
      <c r="L347" s="3">
        <f t="shared" si="107"/>
        <v>3.1424857861333276E-2</v>
      </c>
      <c r="M347" s="2">
        <f t="shared" si="108"/>
        <v>394123.9780569732</v>
      </c>
      <c r="N347" s="3">
        <f t="shared" si="109"/>
        <v>0.22946645869783897</v>
      </c>
      <c r="O347" s="2">
        <f t="shared" si="110"/>
        <v>447989.83448451047</v>
      </c>
      <c r="P347" s="3">
        <f t="shared" si="111"/>
        <v>0.26082818243789119</v>
      </c>
      <c r="Q347" s="11">
        <f t="shared" si="112"/>
        <v>1717566.8300000015</v>
      </c>
      <c r="R347" s="12">
        <f t="shared" si="113"/>
        <v>1.0000000000000007</v>
      </c>
    </row>
    <row r="348" spans="1:18" x14ac:dyDescent="0.25">
      <c r="A348" s="1" t="s">
        <v>28</v>
      </c>
      <c r="B348" s="4">
        <v>43871</v>
      </c>
      <c r="C348" s="2">
        <v>-2245.5</v>
      </c>
      <c r="D348" s="2">
        <f t="shared" si="114"/>
        <v>2724.3300000001036</v>
      </c>
      <c r="E348" s="2">
        <f t="shared" si="115"/>
        <v>1712597</v>
      </c>
      <c r="F348" s="6">
        <f t="shared" si="101"/>
        <v>1715321.33</v>
      </c>
      <c r="G348" s="2">
        <f t="shared" si="102"/>
        <v>711288.07752727147</v>
      </c>
      <c r="H348" s="3">
        <f t="shared" si="103"/>
        <v>0.41466754076174839</v>
      </c>
      <c r="I348" s="2">
        <f t="shared" si="104"/>
        <v>109116.66756615312</v>
      </c>
      <c r="J348" s="3">
        <f t="shared" si="105"/>
        <v>6.3612960241188815E-2</v>
      </c>
      <c r="K348" s="2">
        <f t="shared" si="106"/>
        <v>53903.728981763154</v>
      </c>
      <c r="L348" s="3">
        <f t="shared" si="107"/>
        <v>3.1424857861333276E-2</v>
      </c>
      <c r="M348" s="2">
        <f t="shared" si="108"/>
        <v>393608.71112396719</v>
      </c>
      <c r="N348" s="3">
        <f t="shared" si="109"/>
        <v>0.22946645869783894</v>
      </c>
      <c r="O348" s="2">
        <f t="shared" si="110"/>
        <v>447404.14480084617</v>
      </c>
      <c r="P348" s="3">
        <f t="shared" si="111"/>
        <v>0.26082818243789119</v>
      </c>
      <c r="Q348" s="11">
        <f t="shared" si="112"/>
        <v>1715321.3300000012</v>
      </c>
      <c r="R348" s="12">
        <f t="shared" si="113"/>
        <v>1.0000000000000004</v>
      </c>
    </row>
    <row r="349" spans="1:18" x14ac:dyDescent="0.25">
      <c r="A349" s="1" t="s">
        <v>24</v>
      </c>
      <c r="B349" s="4">
        <v>43895</v>
      </c>
      <c r="C349" s="2">
        <v>2245.5</v>
      </c>
      <c r="D349" s="2">
        <f t="shared" si="114"/>
        <v>4969.8300000001036</v>
      </c>
      <c r="E349" s="2">
        <f t="shared" si="115"/>
        <v>1712597</v>
      </c>
      <c r="F349" s="6">
        <f t="shared" si="101"/>
        <v>1717566.83</v>
      </c>
      <c r="G349" s="2">
        <f t="shared" si="102"/>
        <v>712219.21349005203</v>
      </c>
      <c r="H349" s="3">
        <f t="shared" si="103"/>
        <v>0.41466754076174839</v>
      </c>
      <c r="I349" s="2">
        <f t="shared" si="104"/>
        <v>109259.51046837472</v>
      </c>
      <c r="J349" s="3">
        <f t="shared" si="105"/>
        <v>6.3612960241188815E-2</v>
      </c>
      <c r="K349" s="2">
        <f t="shared" si="106"/>
        <v>53974.293500090775</v>
      </c>
      <c r="L349" s="3">
        <f t="shared" si="107"/>
        <v>3.1424857861333276E-2</v>
      </c>
      <c r="M349" s="2">
        <f t="shared" si="108"/>
        <v>394123.9780569732</v>
      </c>
      <c r="N349" s="3">
        <f t="shared" si="109"/>
        <v>0.22946645869783897</v>
      </c>
      <c r="O349" s="2">
        <f t="shared" si="110"/>
        <v>447989.83448451047</v>
      </c>
      <c r="P349" s="3">
        <f t="shared" si="111"/>
        <v>0.26082818243789119</v>
      </c>
      <c r="Q349" s="11">
        <f t="shared" si="112"/>
        <v>1717566.8300000015</v>
      </c>
      <c r="R349" s="12">
        <f t="shared" si="113"/>
        <v>1.0000000000000007</v>
      </c>
    </row>
    <row r="350" spans="1:18" x14ac:dyDescent="0.25">
      <c r="A350" s="1" t="s">
        <v>28</v>
      </c>
      <c r="B350" s="4">
        <v>43900</v>
      </c>
      <c r="C350" s="2">
        <v>-2245.5</v>
      </c>
      <c r="D350" s="2">
        <f t="shared" si="114"/>
        <v>2724.3300000001036</v>
      </c>
      <c r="E350" s="2">
        <f t="shared" si="115"/>
        <v>1712597</v>
      </c>
      <c r="F350" s="6">
        <f t="shared" si="101"/>
        <v>1715321.33</v>
      </c>
      <c r="G350" s="2">
        <f t="shared" si="102"/>
        <v>711288.07752727147</v>
      </c>
      <c r="H350" s="3">
        <f t="shared" si="103"/>
        <v>0.41466754076174839</v>
      </c>
      <c r="I350" s="2">
        <f t="shared" si="104"/>
        <v>109116.66756615312</v>
      </c>
      <c r="J350" s="3">
        <f t="shared" si="105"/>
        <v>6.3612960241188815E-2</v>
      </c>
      <c r="K350" s="2">
        <f t="shared" si="106"/>
        <v>53903.728981763154</v>
      </c>
      <c r="L350" s="3">
        <f t="shared" si="107"/>
        <v>3.1424857861333276E-2</v>
      </c>
      <c r="M350" s="2">
        <f t="shared" si="108"/>
        <v>393608.71112396719</v>
      </c>
      <c r="N350" s="3">
        <f t="shared" si="109"/>
        <v>0.22946645869783894</v>
      </c>
      <c r="O350" s="2">
        <f t="shared" si="110"/>
        <v>447404.14480084617</v>
      </c>
      <c r="P350" s="3">
        <f t="shared" si="111"/>
        <v>0.26082818243789119</v>
      </c>
      <c r="Q350" s="11">
        <f t="shared" si="112"/>
        <v>1715321.3300000012</v>
      </c>
      <c r="R350" s="12">
        <f t="shared" si="113"/>
        <v>1.0000000000000004</v>
      </c>
    </row>
    <row r="351" spans="1:18" x14ac:dyDescent="0.25">
      <c r="A351" s="1" t="s">
        <v>24</v>
      </c>
      <c r="B351" s="4">
        <v>43927</v>
      </c>
      <c r="C351" s="2">
        <v>2245.5</v>
      </c>
      <c r="D351" s="2">
        <f t="shared" si="114"/>
        <v>4969.8300000001036</v>
      </c>
      <c r="E351" s="2">
        <f t="shared" si="115"/>
        <v>1712597</v>
      </c>
      <c r="F351" s="6">
        <f t="shared" si="101"/>
        <v>1717566.83</v>
      </c>
      <c r="G351" s="2">
        <f t="shared" si="102"/>
        <v>712219.21349005203</v>
      </c>
      <c r="H351" s="3">
        <f t="shared" si="103"/>
        <v>0.41466754076174839</v>
      </c>
      <c r="I351" s="2">
        <f t="shared" si="104"/>
        <v>109259.51046837472</v>
      </c>
      <c r="J351" s="3">
        <f t="shared" si="105"/>
        <v>6.3612960241188815E-2</v>
      </c>
      <c r="K351" s="2">
        <f t="shared" si="106"/>
        <v>53974.293500090775</v>
      </c>
      <c r="L351" s="3">
        <f t="shared" si="107"/>
        <v>3.1424857861333276E-2</v>
      </c>
      <c r="M351" s="2">
        <f t="shared" si="108"/>
        <v>394123.9780569732</v>
      </c>
      <c r="N351" s="3">
        <f t="shared" si="109"/>
        <v>0.22946645869783897</v>
      </c>
      <c r="O351" s="2">
        <f t="shared" si="110"/>
        <v>447989.83448451047</v>
      </c>
      <c r="P351" s="3">
        <f t="shared" si="111"/>
        <v>0.26082818243789119</v>
      </c>
      <c r="Q351" s="11">
        <f t="shared" si="112"/>
        <v>1717566.8300000015</v>
      </c>
      <c r="R351" s="12">
        <f t="shared" si="113"/>
        <v>1.0000000000000007</v>
      </c>
    </row>
    <row r="352" spans="1:18" x14ac:dyDescent="0.25">
      <c r="A352" s="1" t="s">
        <v>28</v>
      </c>
      <c r="B352" s="4">
        <v>43935</v>
      </c>
      <c r="C352" s="2">
        <v>-2245.5</v>
      </c>
      <c r="D352" s="2">
        <f t="shared" si="114"/>
        <v>2724.3300000001036</v>
      </c>
      <c r="E352" s="2">
        <f t="shared" si="115"/>
        <v>1712597</v>
      </c>
      <c r="F352" s="6">
        <f t="shared" si="101"/>
        <v>1715321.33</v>
      </c>
      <c r="G352" s="2">
        <f t="shared" si="102"/>
        <v>711288.07752727147</v>
      </c>
      <c r="H352" s="3">
        <f t="shared" si="103"/>
        <v>0.41466754076174839</v>
      </c>
      <c r="I352" s="2">
        <f t="shared" si="104"/>
        <v>109116.66756615312</v>
      </c>
      <c r="J352" s="3">
        <f t="shared" si="105"/>
        <v>6.3612960241188815E-2</v>
      </c>
      <c r="K352" s="2">
        <f t="shared" si="106"/>
        <v>53903.728981763154</v>
      </c>
      <c r="L352" s="3">
        <f t="shared" si="107"/>
        <v>3.1424857861333276E-2</v>
      </c>
      <c r="M352" s="2">
        <f t="shared" si="108"/>
        <v>393608.71112396719</v>
      </c>
      <c r="N352" s="3">
        <f t="shared" si="109"/>
        <v>0.22946645869783894</v>
      </c>
      <c r="O352" s="2">
        <f t="shared" si="110"/>
        <v>447404.14480084617</v>
      </c>
      <c r="P352" s="3">
        <f t="shared" si="111"/>
        <v>0.26082818243789119</v>
      </c>
      <c r="Q352" s="11">
        <f t="shared" si="112"/>
        <v>1715321.3300000012</v>
      </c>
      <c r="R352" s="12">
        <f t="shared" si="113"/>
        <v>1.0000000000000004</v>
      </c>
    </row>
    <row r="353" spans="1:18" x14ac:dyDescent="0.25">
      <c r="A353" s="1" t="s">
        <v>24</v>
      </c>
      <c r="B353" s="4">
        <v>43957</v>
      </c>
      <c r="C353" s="2">
        <v>2245.5</v>
      </c>
      <c r="D353" s="2">
        <f t="shared" si="114"/>
        <v>4969.8300000001036</v>
      </c>
      <c r="E353" s="2">
        <f t="shared" si="115"/>
        <v>1712597</v>
      </c>
      <c r="F353" s="6">
        <f t="shared" si="101"/>
        <v>1717566.83</v>
      </c>
      <c r="G353" s="2">
        <f t="shared" si="102"/>
        <v>712219.21349005203</v>
      </c>
      <c r="H353" s="3">
        <f t="shared" si="103"/>
        <v>0.41466754076174839</v>
      </c>
      <c r="I353" s="2">
        <f t="shared" si="104"/>
        <v>109259.51046837472</v>
      </c>
      <c r="J353" s="3">
        <f t="shared" si="105"/>
        <v>6.3612960241188815E-2</v>
      </c>
      <c r="K353" s="2">
        <f t="shared" si="106"/>
        <v>53974.293500090775</v>
      </c>
      <c r="L353" s="3">
        <f t="shared" si="107"/>
        <v>3.1424857861333276E-2</v>
      </c>
      <c r="M353" s="2">
        <f t="shared" si="108"/>
        <v>394123.9780569732</v>
      </c>
      <c r="N353" s="3">
        <f t="shared" si="109"/>
        <v>0.22946645869783897</v>
      </c>
      <c r="O353" s="2">
        <f t="shared" si="110"/>
        <v>447989.83448451047</v>
      </c>
      <c r="P353" s="3">
        <f t="shared" si="111"/>
        <v>0.26082818243789119</v>
      </c>
      <c r="Q353" s="11">
        <f t="shared" si="112"/>
        <v>1717566.8300000015</v>
      </c>
      <c r="R353" s="12">
        <f t="shared" si="113"/>
        <v>1.0000000000000007</v>
      </c>
    </row>
    <row r="354" spans="1:18" x14ac:dyDescent="0.25">
      <c r="A354" s="1" t="s">
        <v>28</v>
      </c>
      <c r="B354" s="4">
        <v>43962</v>
      </c>
      <c r="C354" s="2">
        <v>-2245.5</v>
      </c>
      <c r="D354" s="2">
        <f t="shared" si="114"/>
        <v>2724.3300000001036</v>
      </c>
      <c r="E354" s="2">
        <f t="shared" si="115"/>
        <v>1712597</v>
      </c>
      <c r="F354" s="6">
        <f t="shared" si="101"/>
        <v>1715321.33</v>
      </c>
      <c r="G354" s="2">
        <f t="shared" si="102"/>
        <v>711288.07752727147</v>
      </c>
      <c r="H354" s="3">
        <f t="shared" si="103"/>
        <v>0.41466754076174839</v>
      </c>
      <c r="I354" s="2">
        <f t="shared" si="104"/>
        <v>109116.66756615312</v>
      </c>
      <c r="J354" s="3">
        <f t="shared" si="105"/>
        <v>6.3612960241188815E-2</v>
      </c>
      <c r="K354" s="2">
        <f t="shared" si="106"/>
        <v>53903.728981763154</v>
      </c>
      <c r="L354" s="3">
        <f t="shared" si="107"/>
        <v>3.1424857861333276E-2</v>
      </c>
      <c r="M354" s="2">
        <f t="shared" si="108"/>
        <v>393608.71112396719</v>
      </c>
      <c r="N354" s="3">
        <f t="shared" si="109"/>
        <v>0.22946645869783894</v>
      </c>
      <c r="O354" s="2">
        <f t="shared" si="110"/>
        <v>447404.14480084617</v>
      </c>
      <c r="P354" s="3">
        <f t="shared" si="111"/>
        <v>0.26082818243789119</v>
      </c>
      <c r="Q354" s="11">
        <f t="shared" si="112"/>
        <v>1715321.3300000012</v>
      </c>
      <c r="R354" s="12">
        <f t="shared" si="113"/>
        <v>1.0000000000000004</v>
      </c>
    </row>
    <row r="355" spans="1:18" x14ac:dyDescent="0.25">
      <c r="A355" s="1" t="s">
        <v>24</v>
      </c>
      <c r="B355" s="4">
        <v>43987</v>
      </c>
      <c r="C355" s="2">
        <v>2245.5</v>
      </c>
      <c r="D355" s="2">
        <f t="shared" si="114"/>
        <v>4969.8300000001036</v>
      </c>
      <c r="E355" s="2">
        <f t="shared" si="115"/>
        <v>1712597</v>
      </c>
      <c r="F355" s="6">
        <f t="shared" si="101"/>
        <v>1717566.83</v>
      </c>
      <c r="G355" s="2">
        <f t="shared" si="102"/>
        <v>712219.21349005203</v>
      </c>
      <c r="H355" s="3">
        <f t="shared" si="103"/>
        <v>0.41466754076174839</v>
      </c>
      <c r="I355" s="2">
        <f t="shared" si="104"/>
        <v>109259.51046837472</v>
      </c>
      <c r="J355" s="3">
        <f t="shared" si="105"/>
        <v>6.3612960241188815E-2</v>
      </c>
      <c r="K355" s="2">
        <f t="shared" si="106"/>
        <v>53974.293500090775</v>
      </c>
      <c r="L355" s="3">
        <f t="shared" si="107"/>
        <v>3.1424857861333276E-2</v>
      </c>
      <c r="M355" s="2">
        <f t="shared" si="108"/>
        <v>394123.9780569732</v>
      </c>
      <c r="N355" s="3">
        <f t="shared" si="109"/>
        <v>0.22946645869783897</v>
      </c>
      <c r="O355" s="2">
        <f t="shared" si="110"/>
        <v>447989.83448451047</v>
      </c>
      <c r="P355" s="3">
        <f t="shared" si="111"/>
        <v>0.26082818243789119</v>
      </c>
      <c r="Q355" s="11">
        <f t="shared" si="112"/>
        <v>1717566.8300000015</v>
      </c>
      <c r="R355" s="12">
        <f t="shared" si="113"/>
        <v>1.0000000000000007</v>
      </c>
    </row>
    <row r="356" spans="1:18" x14ac:dyDescent="0.25">
      <c r="A356" s="1" t="s">
        <v>28</v>
      </c>
      <c r="B356" s="4">
        <v>43992</v>
      </c>
      <c r="C356" s="2">
        <v>-2245.5</v>
      </c>
      <c r="D356" s="2">
        <f t="shared" si="114"/>
        <v>2724.3300000001036</v>
      </c>
      <c r="E356" s="2">
        <f t="shared" si="115"/>
        <v>1712597</v>
      </c>
      <c r="F356" s="6">
        <f t="shared" si="101"/>
        <v>1715321.33</v>
      </c>
      <c r="G356" s="2">
        <f t="shared" si="102"/>
        <v>711288.07752727147</v>
      </c>
      <c r="H356" s="3">
        <f t="shared" si="103"/>
        <v>0.41466754076174839</v>
      </c>
      <c r="I356" s="2">
        <f t="shared" si="104"/>
        <v>109116.66756615312</v>
      </c>
      <c r="J356" s="3">
        <f t="shared" si="105"/>
        <v>6.3612960241188815E-2</v>
      </c>
      <c r="K356" s="2">
        <f t="shared" si="106"/>
        <v>53903.728981763154</v>
      </c>
      <c r="L356" s="3">
        <f t="shared" si="107"/>
        <v>3.1424857861333276E-2</v>
      </c>
      <c r="M356" s="2">
        <f t="shared" si="108"/>
        <v>393608.71112396719</v>
      </c>
      <c r="N356" s="3">
        <f t="shared" si="109"/>
        <v>0.22946645869783894</v>
      </c>
      <c r="O356" s="2">
        <f t="shared" si="110"/>
        <v>447404.14480084617</v>
      </c>
      <c r="P356" s="3">
        <f t="shared" si="111"/>
        <v>0.26082818243789119</v>
      </c>
      <c r="Q356" s="11">
        <f t="shared" si="112"/>
        <v>1715321.3300000012</v>
      </c>
      <c r="R356" s="12">
        <f t="shared" si="113"/>
        <v>1.0000000000000004</v>
      </c>
    </row>
    <row r="357" spans="1:18" x14ac:dyDescent="0.25">
      <c r="A357" s="1" t="s">
        <v>24</v>
      </c>
      <c r="B357" s="4">
        <v>44018</v>
      </c>
      <c r="C357" s="2">
        <v>2245.5</v>
      </c>
      <c r="D357" s="2">
        <f t="shared" si="114"/>
        <v>4969.8300000001036</v>
      </c>
      <c r="E357" s="2">
        <f t="shared" si="115"/>
        <v>1712597</v>
      </c>
      <c r="F357" s="6">
        <f t="shared" si="101"/>
        <v>1717566.83</v>
      </c>
      <c r="G357" s="2">
        <f t="shared" si="102"/>
        <v>712219.21349005203</v>
      </c>
      <c r="H357" s="3">
        <f t="shared" si="103"/>
        <v>0.41466754076174839</v>
      </c>
      <c r="I357" s="2">
        <f t="shared" si="104"/>
        <v>109259.51046837472</v>
      </c>
      <c r="J357" s="3">
        <f t="shared" si="105"/>
        <v>6.3612960241188815E-2</v>
      </c>
      <c r="K357" s="2">
        <f t="shared" si="106"/>
        <v>53974.293500090775</v>
      </c>
      <c r="L357" s="3">
        <f t="shared" si="107"/>
        <v>3.1424857861333276E-2</v>
      </c>
      <c r="M357" s="2">
        <f t="shared" si="108"/>
        <v>394123.9780569732</v>
      </c>
      <c r="N357" s="3">
        <f t="shared" si="109"/>
        <v>0.22946645869783897</v>
      </c>
      <c r="O357" s="2">
        <f t="shared" si="110"/>
        <v>447989.83448451047</v>
      </c>
      <c r="P357" s="3">
        <f t="shared" si="111"/>
        <v>0.26082818243789119</v>
      </c>
      <c r="Q357" s="11">
        <f t="shared" si="112"/>
        <v>1717566.8300000015</v>
      </c>
      <c r="R357" s="12">
        <f t="shared" si="113"/>
        <v>1.0000000000000007</v>
      </c>
    </row>
    <row r="358" spans="1:18" x14ac:dyDescent="0.25">
      <c r="A358" s="1" t="s">
        <v>28</v>
      </c>
      <c r="B358" s="4">
        <v>44022</v>
      </c>
      <c r="C358" s="2">
        <v>-2245.5</v>
      </c>
      <c r="D358" s="2">
        <f t="shared" si="114"/>
        <v>2724.3300000001036</v>
      </c>
      <c r="E358" s="2">
        <f t="shared" si="115"/>
        <v>1712597</v>
      </c>
      <c r="F358" s="6">
        <f t="shared" si="101"/>
        <v>1715321.33</v>
      </c>
      <c r="G358" s="2">
        <f t="shared" si="102"/>
        <v>711288.07752727147</v>
      </c>
      <c r="H358" s="3">
        <f t="shared" si="103"/>
        <v>0.41466754076174839</v>
      </c>
      <c r="I358" s="2">
        <f t="shared" si="104"/>
        <v>109116.66756615312</v>
      </c>
      <c r="J358" s="3">
        <f t="shared" si="105"/>
        <v>6.3612960241188815E-2</v>
      </c>
      <c r="K358" s="2">
        <f t="shared" si="106"/>
        <v>53903.728981763154</v>
      </c>
      <c r="L358" s="3">
        <f t="shared" si="107"/>
        <v>3.1424857861333276E-2</v>
      </c>
      <c r="M358" s="2">
        <f t="shared" si="108"/>
        <v>393608.71112396719</v>
      </c>
      <c r="N358" s="3">
        <f t="shared" si="109"/>
        <v>0.22946645869783894</v>
      </c>
      <c r="O358" s="2">
        <f t="shared" si="110"/>
        <v>447404.14480084617</v>
      </c>
      <c r="P358" s="3">
        <f t="shared" si="111"/>
        <v>0.26082818243789119</v>
      </c>
      <c r="Q358" s="11">
        <f t="shared" si="112"/>
        <v>1715321.3300000012</v>
      </c>
      <c r="R358" s="12">
        <f t="shared" si="113"/>
        <v>1.0000000000000004</v>
      </c>
    </row>
    <row r="359" spans="1:18" x14ac:dyDescent="0.25">
      <c r="A359" s="1" t="s">
        <v>24</v>
      </c>
      <c r="B359" s="4">
        <v>44050</v>
      </c>
      <c r="C359" s="2">
        <v>2245.5</v>
      </c>
      <c r="D359" s="2">
        <f t="shared" si="114"/>
        <v>4969.8300000001036</v>
      </c>
      <c r="E359" s="2">
        <f t="shared" si="115"/>
        <v>1712597</v>
      </c>
      <c r="F359" s="6">
        <f t="shared" si="101"/>
        <v>1717566.83</v>
      </c>
      <c r="G359" s="2">
        <f t="shared" si="102"/>
        <v>712219.21349005203</v>
      </c>
      <c r="H359" s="3">
        <f t="shared" si="103"/>
        <v>0.41466754076174839</v>
      </c>
      <c r="I359" s="2">
        <f t="shared" si="104"/>
        <v>109259.51046837472</v>
      </c>
      <c r="J359" s="3">
        <f t="shared" si="105"/>
        <v>6.3612960241188815E-2</v>
      </c>
      <c r="K359" s="2">
        <f t="shared" si="106"/>
        <v>53974.293500090775</v>
      </c>
      <c r="L359" s="3">
        <f t="shared" si="107"/>
        <v>3.1424857861333276E-2</v>
      </c>
      <c r="M359" s="2">
        <f t="shared" si="108"/>
        <v>394123.9780569732</v>
      </c>
      <c r="N359" s="3">
        <f t="shared" si="109"/>
        <v>0.22946645869783897</v>
      </c>
      <c r="O359" s="2">
        <f t="shared" si="110"/>
        <v>447989.83448451047</v>
      </c>
      <c r="P359" s="3">
        <f t="shared" si="111"/>
        <v>0.26082818243789119</v>
      </c>
      <c r="Q359" s="11">
        <f t="shared" si="112"/>
        <v>1717566.8300000015</v>
      </c>
      <c r="R359" s="12">
        <f t="shared" si="113"/>
        <v>1.0000000000000007</v>
      </c>
    </row>
    <row r="360" spans="1:18" x14ac:dyDescent="0.25">
      <c r="A360" s="1" t="s">
        <v>28</v>
      </c>
      <c r="B360" s="4">
        <v>44053</v>
      </c>
      <c r="C360" s="2">
        <v>-2245.5</v>
      </c>
      <c r="D360" s="2">
        <f t="shared" si="114"/>
        <v>2724.3300000001036</v>
      </c>
      <c r="E360" s="2">
        <f t="shared" si="115"/>
        <v>1712597</v>
      </c>
      <c r="F360" s="6">
        <f t="shared" si="101"/>
        <v>1715321.33</v>
      </c>
      <c r="G360" s="2">
        <f t="shared" si="102"/>
        <v>711288.07752727147</v>
      </c>
      <c r="H360" s="3">
        <f t="shared" si="103"/>
        <v>0.41466754076174839</v>
      </c>
      <c r="I360" s="2">
        <f t="shared" si="104"/>
        <v>109116.66756615312</v>
      </c>
      <c r="J360" s="3">
        <f t="shared" si="105"/>
        <v>6.3612960241188815E-2</v>
      </c>
      <c r="K360" s="2">
        <f t="shared" si="106"/>
        <v>53903.728981763154</v>
      </c>
      <c r="L360" s="3">
        <f t="shared" si="107"/>
        <v>3.1424857861333276E-2</v>
      </c>
      <c r="M360" s="2">
        <f t="shared" si="108"/>
        <v>393608.71112396719</v>
      </c>
      <c r="N360" s="3">
        <f t="shared" si="109"/>
        <v>0.22946645869783894</v>
      </c>
      <c r="O360" s="2">
        <f t="shared" si="110"/>
        <v>447404.14480084617</v>
      </c>
      <c r="P360" s="3">
        <f t="shared" si="111"/>
        <v>0.26082818243789119</v>
      </c>
      <c r="Q360" s="11">
        <f t="shared" si="112"/>
        <v>1715321.3300000012</v>
      </c>
      <c r="R360" s="12">
        <f t="shared" si="113"/>
        <v>1.0000000000000004</v>
      </c>
    </row>
    <row r="361" spans="1:18" x14ac:dyDescent="0.25">
      <c r="A361" s="1" t="s">
        <v>24</v>
      </c>
      <c r="B361" s="4">
        <v>44081</v>
      </c>
      <c r="C361" s="2">
        <v>2245.5</v>
      </c>
      <c r="D361" s="2">
        <f t="shared" si="114"/>
        <v>4969.8300000001036</v>
      </c>
      <c r="E361" s="2">
        <f t="shared" si="115"/>
        <v>1712597</v>
      </c>
      <c r="F361" s="6">
        <f t="shared" si="101"/>
        <v>1717566.83</v>
      </c>
      <c r="G361" s="2">
        <f t="shared" si="102"/>
        <v>712219.21349005203</v>
      </c>
      <c r="H361" s="3">
        <f t="shared" si="103"/>
        <v>0.41466754076174839</v>
      </c>
      <c r="I361" s="2">
        <f t="shared" si="104"/>
        <v>109259.51046837472</v>
      </c>
      <c r="J361" s="3">
        <f t="shared" si="105"/>
        <v>6.3612960241188815E-2</v>
      </c>
      <c r="K361" s="2">
        <f t="shared" si="106"/>
        <v>53974.293500090775</v>
      </c>
      <c r="L361" s="3">
        <f t="shared" si="107"/>
        <v>3.1424857861333276E-2</v>
      </c>
      <c r="M361" s="2">
        <f t="shared" si="108"/>
        <v>394123.9780569732</v>
      </c>
      <c r="N361" s="3">
        <f t="shared" si="109"/>
        <v>0.22946645869783897</v>
      </c>
      <c r="O361" s="2">
        <f t="shared" si="110"/>
        <v>447989.83448451047</v>
      </c>
      <c r="P361" s="3">
        <f t="shared" si="111"/>
        <v>0.26082818243789119</v>
      </c>
      <c r="Q361" s="11">
        <f t="shared" si="112"/>
        <v>1717566.8300000015</v>
      </c>
      <c r="R361" s="12">
        <f t="shared" si="113"/>
        <v>1.0000000000000007</v>
      </c>
    </row>
    <row r="362" spans="1:18" x14ac:dyDescent="0.25">
      <c r="A362" s="1" t="s">
        <v>28</v>
      </c>
      <c r="B362" s="4">
        <v>44084</v>
      </c>
      <c r="C362" s="2">
        <v>-2245.5</v>
      </c>
      <c r="D362" s="2">
        <f t="shared" si="114"/>
        <v>2724.3300000001036</v>
      </c>
      <c r="E362" s="2">
        <f t="shared" si="115"/>
        <v>1712597</v>
      </c>
      <c r="F362" s="6">
        <f t="shared" si="101"/>
        <v>1715321.33</v>
      </c>
      <c r="G362" s="2">
        <f t="shared" si="102"/>
        <v>711288.07752727147</v>
      </c>
      <c r="H362" s="3">
        <f t="shared" si="103"/>
        <v>0.41466754076174839</v>
      </c>
      <c r="I362" s="2">
        <f t="shared" si="104"/>
        <v>109116.66756615312</v>
      </c>
      <c r="J362" s="3">
        <f t="shared" si="105"/>
        <v>6.3612960241188815E-2</v>
      </c>
      <c r="K362" s="2">
        <f t="shared" si="106"/>
        <v>53903.728981763154</v>
      </c>
      <c r="L362" s="3">
        <f t="shared" si="107"/>
        <v>3.1424857861333276E-2</v>
      </c>
      <c r="M362" s="2">
        <f t="shared" si="108"/>
        <v>393608.71112396719</v>
      </c>
      <c r="N362" s="3">
        <f t="shared" si="109"/>
        <v>0.22946645869783894</v>
      </c>
      <c r="O362" s="2">
        <f t="shared" si="110"/>
        <v>447404.14480084617</v>
      </c>
      <c r="P362" s="3">
        <f t="shared" si="111"/>
        <v>0.26082818243789119</v>
      </c>
      <c r="Q362" s="11">
        <f t="shared" si="112"/>
        <v>1715321.3300000012</v>
      </c>
      <c r="R362" s="12">
        <f t="shared" si="113"/>
        <v>1.0000000000000004</v>
      </c>
    </row>
    <row r="363" spans="1:18" x14ac:dyDescent="0.25">
      <c r="A363" s="1" t="s">
        <v>24</v>
      </c>
      <c r="B363" s="4">
        <v>44109</v>
      </c>
      <c r="C363" s="2">
        <v>2245.5</v>
      </c>
      <c r="D363" s="2">
        <f t="shared" si="114"/>
        <v>4969.8300000001036</v>
      </c>
      <c r="E363" s="2">
        <f t="shared" si="115"/>
        <v>1712597</v>
      </c>
      <c r="F363" s="6">
        <f t="shared" si="101"/>
        <v>1717566.83</v>
      </c>
      <c r="G363" s="2">
        <f t="shared" si="102"/>
        <v>712219.21349005203</v>
      </c>
      <c r="H363" s="3">
        <f t="shared" si="103"/>
        <v>0.41466754076174839</v>
      </c>
      <c r="I363" s="2">
        <f t="shared" si="104"/>
        <v>109259.51046837472</v>
      </c>
      <c r="J363" s="3">
        <f t="shared" si="105"/>
        <v>6.3612960241188815E-2</v>
      </c>
      <c r="K363" s="2">
        <f t="shared" si="106"/>
        <v>53974.293500090775</v>
      </c>
      <c r="L363" s="3">
        <f t="shared" si="107"/>
        <v>3.1424857861333276E-2</v>
      </c>
      <c r="M363" s="2">
        <f t="shared" si="108"/>
        <v>394123.9780569732</v>
      </c>
      <c r="N363" s="3">
        <f t="shared" si="109"/>
        <v>0.22946645869783897</v>
      </c>
      <c r="O363" s="2">
        <f t="shared" si="110"/>
        <v>447989.83448451047</v>
      </c>
      <c r="P363" s="3">
        <f t="shared" si="111"/>
        <v>0.26082818243789119</v>
      </c>
      <c r="Q363" s="11">
        <f t="shared" si="112"/>
        <v>1717566.8300000015</v>
      </c>
      <c r="R363" s="12">
        <f t="shared" si="113"/>
        <v>1.0000000000000007</v>
      </c>
    </row>
    <row r="364" spans="1:18" x14ac:dyDescent="0.25">
      <c r="A364" s="1" t="s">
        <v>28</v>
      </c>
      <c r="B364" s="4">
        <v>44117</v>
      </c>
      <c r="C364" s="2">
        <v>-2245.5</v>
      </c>
      <c r="D364" s="2">
        <f t="shared" si="114"/>
        <v>2724.3300000001036</v>
      </c>
      <c r="E364" s="2">
        <f t="shared" si="115"/>
        <v>1712597</v>
      </c>
      <c r="F364" s="6">
        <f t="shared" si="101"/>
        <v>1715321.33</v>
      </c>
      <c r="G364" s="2">
        <f t="shared" si="102"/>
        <v>711288.07752727147</v>
      </c>
      <c r="H364" s="3">
        <f t="shared" si="103"/>
        <v>0.41466754076174839</v>
      </c>
      <c r="I364" s="2">
        <f t="shared" si="104"/>
        <v>109116.66756615312</v>
      </c>
      <c r="J364" s="3">
        <f t="shared" si="105"/>
        <v>6.3612960241188815E-2</v>
      </c>
      <c r="K364" s="2">
        <f t="shared" si="106"/>
        <v>53903.728981763154</v>
      </c>
      <c r="L364" s="3">
        <f t="shared" si="107"/>
        <v>3.1424857861333276E-2</v>
      </c>
      <c r="M364" s="2">
        <f t="shared" si="108"/>
        <v>393608.71112396719</v>
      </c>
      <c r="N364" s="3">
        <f t="shared" si="109"/>
        <v>0.22946645869783894</v>
      </c>
      <c r="O364" s="2">
        <f t="shared" si="110"/>
        <v>447404.14480084617</v>
      </c>
      <c r="P364" s="3">
        <f t="shared" si="111"/>
        <v>0.26082818243789119</v>
      </c>
      <c r="Q364" s="11">
        <f t="shared" si="112"/>
        <v>1715321.3300000012</v>
      </c>
      <c r="R364" s="12">
        <f t="shared" si="113"/>
        <v>1.0000000000000004</v>
      </c>
    </row>
    <row r="365" spans="1:18" x14ac:dyDescent="0.25">
      <c r="A365" s="1" t="s">
        <v>24</v>
      </c>
      <c r="B365" s="4">
        <v>44140</v>
      </c>
      <c r="C365" s="2">
        <v>2245.5</v>
      </c>
      <c r="D365" s="2">
        <f t="shared" si="114"/>
        <v>4969.8300000001036</v>
      </c>
      <c r="E365" s="2">
        <f t="shared" si="115"/>
        <v>1712597</v>
      </c>
      <c r="F365" s="6">
        <f t="shared" si="101"/>
        <v>1717566.83</v>
      </c>
      <c r="G365" s="2">
        <f t="shared" si="102"/>
        <v>712219.21349005203</v>
      </c>
      <c r="H365" s="3">
        <f t="shared" si="103"/>
        <v>0.41466754076174839</v>
      </c>
      <c r="I365" s="2">
        <f t="shared" si="104"/>
        <v>109259.51046837472</v>
      </c>
      <c r="J365" s="3">
        <f t="shared" si="105"/>
        <v>6.3612960241188815E-2</v>
      </c>
      <c r="K365" s="2">
        <f t="shared" si="106"/>
        <v>53974.293500090775</v>
      </c>
      <c r="L365" s="3">
        <f t="shared" si="107"/>
        <v>3.1424857861333276E-2</v>
      </c>
      <c r="M365" s="2">
        <f t="shared" si="108"/>
        <v>394123.9780569732</v>
      </c>
      <c r="N365" s="3">
        <f t="shared" si="109"/>
        <v>0.22946645869783897</v>
      </c>
      <c r="O365" s="2">
        <f t="shared" si="110"/>
        <v>447989.83448451047</v>
      </c>
      <c r="P365" s="3">
        <f t="shared" si="111"/>
        <v>0.26082818243789119</v>
      </c>
      <c r="Q365" s="11">
        <f t="shared" si="112"/>
        <v>1717566.8300000015</v>
      </c>
      <c r="R365" s="12">
        <f t="shared" si="113"/>
        <v>1.0000000000000007</v>
      </c>
    </row>
    <row r="366" spans="1:18" x14ac:dyDescent="0.25">
      <c r="A366" s="1" t="s">
        <v>28</v>
      </c>
      <c r="B366" s="4">
        <v>44145</v>
      </c>
      <c r="C366" s="2">
        <v>-2245.5</v>
      </c>
      <c r="D366" s="2">
        <f t="shared" si="114"/>
        <v>2724.3300000001036</v>
      </c>
      <c r="E366" s="2">
        <f t="shared" si="115"/>
        <v>1712597</v>
      </c>
      <c r="F366" s="6">
        <f t="shared" si="101"/>
        <v>1715321.33</v>
      </c>
      <c r="G366" s="2">
        <f t="shared" si="102"/>
        <v>711288.07752727147</v>
      </c>
      <c r="H366" s="3">
        <f t="shared" si="103"/>
        <v>0.41466754076174839</v>
      </c>
      <c r="I366" s="2">
        <f t="shared" si="104"/>
        <v>109116.66756615312</v>
      </c>
      <c r="J366" s="3">
        <f t="shared" si="105"/>
        <v>6.3612960241188815E-2</v>
      </c>
      <c r="K366" s="2">
        <f t="shared" si="106"/>
        <v>53903.728981763154</v>
      </c>
      <c r="L366" s="3">
        <f t="shared" si="107"/>
        <v>3.1424857861333276E-2</v>
      </c>
      <c r="M366" s="2">
        <f t="shared" si="108"/>
        <v>393608.71112396719</v>
      </c>
      <c r="N366" s="3">
        <f t="shared" si="109"/>
        <v>0.22946645869783894</v>
      </c>
      <c r="O366" s="2">
        <f t="shared" si="110"/>
        <v>447404.14480084617</v>
      </c>
      <c r="P366" s="3">
        <f t="shared" si="111"/>
        <v>0.26082818243789119</v>
      </c>
      <c r="Q366" s="11">
        <f t="shared" si="112"/>
        <v>1715321.3300000012</v>
      </c>
      <c r="R366" s="12">
        <f t="shared" si="113"/>
        <v>1.0000000000000004</v>
      </c>
    </row>
    <row r="367" spans="1:18" x14ac:dyDescent="0.25">
      <c r="A367" s="1" t="s">
        <v>24</v>
      </c>
      <c r="B367" s="4">
        <v>44172</v>
      </c>
      <c r="C367" s="2">
        <v>2245.5</v>
      </c>
      <c r="D367" s="2">
        <f t="shared" si="114"/>
        <v>4969.8300000001036</v>
      </c>
      <c r="E367" s="2">
        <f t="shared" si="115"/>
        <v>1712597</v>
      </c>
      <c r="F367" s="6">
        <f t="shared" si="101"/>
        <v>1717566.83</v>
      </c>
      <c r="G367" s="2">
        <f t="shared" si="102"/>
        <v>712219.21349005203</v>
      </c>
      <c r="H367" s="3">
        <f t="shared" si="103"/>
        <v>0.41466754076174839</v>
      </c>
      <c r="I367" s="2">
        <f t="shared" si="104"/>
        <v>109259.51046837472</v>
      </c>
      <c r="J367" s="3">
        <f t="shared" si="105"/>
        <v>6.3612960241188815E-2</v>
      </c>
      <c r="K367" s="2">
        <f t="shared" si="106"/>
        <v>53974.293500090775</v>
      </c>
      <c r="L367" s="3">
        <f t="shared" si="107"/>
        <v>3.1424857861333276E-2</v>
      </c>
      <c r="M367" s="2">
        <f t="shared" si="108"/>
        <v>394123.9780569732</v>
      </c>
      <c r="N367" s="3">
        <f t="shared" si="109"/>
        <v>0.22946645869783897</v>
      </c>
      <c r="O367" s="2">
        <f t="shared" si="110"/>
        <v>447989.83448451047</v>
      </c>
      <c r="P367" s="3">
        <f t="shared" si="111"/>
        <v>0.26082818243789119</v>
      </c>
      <c r="Q367" s="11">
        <f t="shared" si="112"/>
        <v>1717566.8300000015</v>
      </c>
      <c r="R367" s="12">
        <f t="shared" si="113"/>
        <v>1.0000000000000007</v>
      </c>
    </row>
    <row r="368" spans="1:18" x14ac:dyDescent="0.25">
      <c r="A368" s="1" t="s">
        <v>28</v>
      </c>
      <c r="B368" s="4">
        <v>44179</v>
      </c>
      <c r="C368" s="2">
        <v>-2245.5</v>
      </c>
      <c r="D368" s="2">
        <f t="shared" si="114"/>
        <v>2724.3300000001036</v>
      </c>
      <c r="E368" s="2">
        <f t="shared" si="115"/>
        <v>1712597</v>
      </c>
      <c r="F368" s="6">
        <f t="shared" ref="F368:F374" si="129">D368+E368</f>
        <v>1715321.33</v>
      </c>
      <c r="G368" s="2">
        <f t="shared" ref="G368:G375" si="130">F368*H367</f>
        <v>711288.07752727147</v>
      </c>
      <c r="H368" s="3">
        <f t="shared" ref="H368:H374" si="131">G368/F368</f>
        <v>0.41466754076174839</v>
      </c>
      <c r="I368" s="2">
        <f t="shared" ref="I368:I374" si="132">F368*J367</f>
        <v>109116.66756615312</v>
      </c>
      <c r="J368" s="3">
        <f t="shared" ref="J368:J374" si="133">I368/F368</f>
        <v>6.3612960241188815E-2</v>
      </c>
      <c r="K368" s="2">
        <f t="shared" ref="K368:K374" si="134">F368*L367</f>
        <v>53903.728981763154</v>
      </c>
      <c r="L368" s="3">
        <f t="shared" ref="L368:L374" si="135">K368/F368</f>
        <v>3.1424857861333276E-2</v>
      </c>
      <c r="M368" s="2">
        <f t="shared" ref="M368:M374" si="136">F368*N367</f>
        <v>393608.71112396719</v>
      </c>
      <c r="N368" s="3">
        <f t="shared" ref="N368:N374" si="137">M368/F368</f>
        <v>0.22946645869783894</v>
      </c>
      <c r="O368" s="2">
        <f t="shared" ref="O368:O374" si="138">F368*P367</f>
        <v>447404.14480084617</v>
      </c>
      <c r="P368" s="3">
        <f t="shared" ref="P368:P374" si="139">O368/F368</f>
        <v>0.26082818243789119</v>
      </c>
      <c r="Q368" s="11">
        <f t="shared" ref="Q368:Q374" si="140">G368+I368+K368+M368+O368</f>
        <v>1715321.3300000012</v>
      </c>
      <c r="R368" s="12">
        <f t="shared" ref="R368:R374" si="141">H368+J368+L368+N368+P368</f>
        <v>1.0000000000000004</v>
      </c>
    </row>
    <row r="369" spans="1:18" x14ac:dyDescent="0.25">
      <c r="A369" s="1" t="s">
        <v>24</v>
      </c>
      <c r="B369" s="4">
        <v>44201</v>
      </c>
      <c r="C369" s="2">
        <v>2245.5</v>
      </c>
      <c r="D369" s="2">
        <f t="shared" si="114"/>
        <v>4969.8300000001036</v>
      </c>
      <c r="E369" s="2">
        <f t="shared" ref="E369:E374" si="142">E368</f>
        <v>1712597</v>
      </c>
      <c r="F369" s="6">
        <f t="shared" si="129"/>
        <v>1717566.83</v>
      </c>
      <c r="G369" s="2">
        <f t="shared" si="130"/>
        <v>712219.21349005203</v>
      </c>
      <c r="H369" s="3">
        <f t="shared" si="131"/>
        <v>0.41466754076174839</v>
      </c>
      <c r="I369" s="2">
        <f t="shared" si="132"/>
        <v>109259.51046837472</v>
      </c>
      <c r="J369" s="3">
        <f t="shared" si="133"/>
        <v>6.3612960241188815E-2</v>
      </c>
      <c r="K369" s="2">
        <f t="shared" si="134"/>
        <v>53974.293500090775</v>
      </c>
      <c r="L369" s="3">
        <f t="shared" si="135"/>
        <v>3.1424857861333276E-2</v>
      </c>
      <c r="M369" s="2">
        <f t="shared" si="136"/>
        <v>394123.9780569732</v>
      </c>
      <c r="N369" s="3">
        <f t="shared" si="137"/>
        <v>0.22946645869783897</v>
      </c>
      <c r="O369" s="2">
        <f t="shared" si="138"/>
        <v>447989.83448451047</v>
      </c>
      <c r="P369" s="3">
        <f t="shared" si="139"/>
        <v>0.26082818243789119</v>
      </c>
      <c r="Q369" s="11">
        <f t="shared" si="140"/>
        <v>1717566.8300000015</v>
      </c>
      <c r="R369" s="12">
        <f t="shared" si="141"/>
        <v>1.0000000000000007</v>
      </c>
    </row>
    <row r="370" spans="1:18" x14ac:dyDescent="0.25">
      <c r="A370" s="1" t="s">
        <v>28</v>
      </c>
      <c r="B370" s="4">
        <v>44209</v>
      </c>
      <c r="C370" s="2">
        <v>-2245.5</v>
      </c>
      <c r="D370" s="2">
        <f t="shared" ref="D370:D374" si="143">D369+C370</f>
        <v>2724.3300000001036</v>
      </c>
      <c r="E370" s="2">
        <f t="shared" si="142"/>
        <v>1712597</v>
      </c>
      <c r="F370" s="6">
        <f t="shared" si="129"/>
        <v>1715321.33</v>
      </c>
      <c r="G370" s="2">
        <f t="shared" si="130"/>
        <v>711288.07752727147</v>
      </c>
      <c r="H370" s="3">
        <f t="shared" si="131"/>
        <v>0.41466754076174839</v>
      </c>
      <c r="I370" s="2">
        <f t="shared" si="132"/>
        <v>109116.66756615312</v>
      </c>
      <c r="J370" s="3">
        <f t="shared" si="133"/>
        <v>6.3612960241188815E-2</v>
      </c>
      <c r="K370" s="2">
        <f t="shared" si="134"/>
        <v>53903.728981763154</v>
      </c>
      <c r="L370" s="3">
        <f t="shared" si="135"/>
        <v>3.1424857861333276E-2</v>
      </c>
      <c r="M370" s="2">
        <f t="shared" si="136"/>
        <v>393608.71112396719</v>
      </c>
      <c r="N370" s="3">
        <f t="shared" si="137"/>
        <v>0.22946645869783894</v>
      </c>
      <c r="O370" s="2">
        <f t="shared" si="138"/>
        <v>447404.14480084617</v>
      </c>
      <c r="P370" s="3">
        <f t="shared" si="139"/>
        <v>0.26082818243789119</v>
      </c>
      <c r="Q370" s="11">
        <f t="shared" si="140"/>
        <v>1715321.3300000012</v>
      </c>
      <c r="R370" s="12">
        <f t="shared" si="141"/>
        <v>1.0000000000000004</v>
      </c>
    </row>
    <row r="371" spans="1:18" x14ac:dyDescent="0.25">
      <c r="A371" s="1" t="s">
        <v>24</v>
      </c>
      <c r="B371" s="4">
        <v>44232</v>
      </c>
      <c r="C371" s="2">
        <v>2245.5</v>
      </c>
      <c r="D371" s="2">
        <f t="shared" si="143"/>
        <v>4969.8300000001036</v>
      </c>
      <c r="E371" s="2">
        <f t="shared" si="142"/>
        <v>1712597</v>
      </c>
      <c r="F371" s="6">
        <f t="shared" si="129"/>
        <v>1717566.83</v>
      </c>
      <c r="G371" s="2">
        <f t="shared" si="130"/>
        <v>712219.21349005203</v>
      </c>
      <c r="H371" s="3">
        <f t="shared" si="131"/>
        <v>0.41466754076174839</v>
      </c>
      <c r="I371" s="2">
        <f t="shared" si="132"/>
        <v>109259.51046837472</v>
      </c>
      <c r="J371" s="3">
        <f t="shared" si="133"/>
        <v>6.3612960241188815E-2</v>
      </c>
      <c r="K371" s="2">
        <f t="shared" si="134"/>
        <v>53974.293500090775</v>
      </c>
      <c r="L371" s="3">
        <f t="shared" si="135"/>
        <v>3.1424857861333276E-2</v>
      </c>
      <c r="M371" s="2">
        <f t="shared" si="136"/>
        <v>394123.9780569732</v>
      </c>
      <c r="N371" s="3">
        <f t="shared" si="137"/>
        <v>0.22946645869783897</v>
      </c>
      <c r="O371" s="2">
        <f t="shared" si="138"/>
        <v>447989.83448451047</v>
      </c>
      <c r="P371" s="3">
        <f t="shared" si="139"/>
        <v>0.26082818243789119</v>
      </c>
      <c r="Q371" s="11">
        <f t="shared" si="140"/>
        <v>1717566.8300000015</v>
      </c>
      <c r="R371" s="12">
        <f t="shared" si="141"/>
        <v>1.0000000000000007</v>
      </c>
    </row>
    <row r="372" spans="1:18" x14ac:dyDescent="0.25">
      <c r="A372" s="1" t="s">
        <v>28</v>
      </c>
      <c r="B372" s="4">
        <v>44237</v>
      </c>
      <c r="C372" s="2">
        <v>-2245.5</v>
      </c>
      <c r="D372" s="2">
        <f t="shared" si="143"/>
        <v>2724.3300000001036</v>
      </c>
      <c r="E372" s="2">
        <f t="shared" si="142"/>
        <v>1712597</v>
      </c>
      <c r="F372" s="6">
        <f t="shared" si="129"/>
        <v>1715321.33</v>
      </c>
      <c r="G372" s="2">
        <f t="shared" si="130"/>
        <v>711288.07752727147</v>
      </c>
      <c r="H372" s="3">
        <f t="shared" si="131"/>
        <v>0.41466754076174839</v>
      </c>
      <c r="I372" s="2">
        <f t="shared" si="132"/>
        <v>109116.66756615312</v>
      </c>
      <c r="J372" s="3">
        <f t="shared" si="133"/>
        <v>6.3612960241188815E-2</v>
      </c>
      <c r="K372" s="2">
        <f t="shared" si="134"/>
        <v>53903.728981763154</v>
      </c>
      <c r="L372" s="3">
        <f t="shared" si="135"/>
        <v>3.1424857861333276E-2</v>
      </c>
      <c r="M372" s="2">
        <f t="shared" si="136"/>
        <v>393608.71112396719</v>
      </c>
      <c r="N372" s="3">
        <f t="shared" si="137"/>
        <v>0.22946645869783894</v>
      </c>
      <c r="O372" s="2">
        <f t="shared" si="138"/>
        <v>447404.14480084617</v>
      </c>
      <c r="P372" s="3">
        <f t="shared" si="139"/>
        <v>0.26082818243789119</v>
      </c>
      <c r="Q372" s="11">
        <f t="shared" si="140"/>
        <v>1715321.3300000012</v>
      </c>
      <c r="R372" s="12">
        <f t="shared" si="141"/>
        <v>1.0000000000000004</v>
      </c>
    </row>
    <row r="373" spans="1:18" x14ac:dyDescent="0.25">
      <c r="A373" s="1" t="s">
        <v>24</v>
      </c>
      <c r="B373" s="4">
        <v>44260</v>
      </c>
      <c r="C373" s="2">
        <v>2245.5</v>
      </c>
      <c r="D373" s="2">
        <f t="shared" si="143"/>
        <v>4969.8300000001036</v>
      </c>
      <c r="E373" s="2">
        <f t="shared" si="142"/>
        <v>1712597</v>
      </c>
      <c r="F373" s="6">
        <f t="shared" si="129"/>
        <v>1717566.83</v>
      </c>
      <c r="G373" s="2">
        <f t="shared" si="130"/>
        <v>712219.21349005203</v>
      </c>
      <c r="H373" s="3">
        <f t="shared" si="131"/>
        <v>0.41466754076174839</v>
      </c>
      <c r="I373" s="2">
        <f t="shared" si="132"/>
        <v>109259.51046837472</v>
      </c>
      <c r="J373" s="3">
        <f t="shared" si="133"/>
        <v>6.3612960241188815E-2</v>
      </c>
      <c r="K373" s="2">
        <f t="shared" si="134"/>
        <v>53974.293500090775</v>
      </c>
      <c r="L373" s="3">
        <f t="shared" si="135"/>
        <v>3.1424857861333276E-2</v>
      </c>
      <c r="M373" s="2">
        <f t="shared" si="136"/>
        <v>394123.9780569732</v>
      </c>
      <c r="N373" s="3">
        <f t="shared" si="137"/>
        <v>0.22946645869783897</v>
      </c>
      <c r="O373" s="2">
        <f t="shared" si="138"/>
        <v>447989.83448451047</v>
      </c>
      <c r="P373" s="3">
        <f t="shared" si="139"/>
        <v>0.26082818243789119</v>
      </c>
      <c r="Q373" s="11">
        <f t="shared" si="140"/>
        <v>1717566.8300000015</v>
      </c>
      <c r="R373" s="12">
        <f t="shared" si="141"/>
        <v>1.0000000000000007</v>
      </c>
    </row>
    <row r="374" spans="1:18" x14ac:dyDescent="0.25">
      <c r="A374" s="1" t="s">
        <v>28</v>
      </c>
      <c r="B374" s="4">
        <v>44265</v>
      </c>
      <c r="C374" s="2">
        <v>-2245.5</v>
      </c>
      <c r="D374" s="2">
        <f t="shared" si="143"/>
        <v>2724.3300000001036</v>
      </c>
      <c r="E374" s="2">
        <f t="shared" si="142"/>
        <v>1712597</v>
      </c>
      <c r="F374" s="6">
        <f t="shared" si="129"/>
        <v>1715321.33</v>
      </c>
      <c r="G374" s="2">
        <f t="shared" si="130"/>
        <v>711288.07752727147</v>
      </c>
      <c r="H374" s="3">
        <f t="shared" si="131"/>
        <v>0.41466754076174839</v>
      </c>
      <c r="I374" s="2">
        <f t="shared" si="132"/>
        <v>109116.66756615312</v>
      </c>
      <c r="J374" s="3">
        <f t="shared" si="133"/>
        <v>6.3612960241188815E-2</v>
      </c>
      <c r="K374" s="2">
        <f t="shared" si="134"/>
        <v>53903.728981763154</v>
      </c>
      <c r="L374" s="3">
        <f t="shared" si="135"/>
        <v>3.1424857861333276E-2</v>
      </c>
      <c r="M374" s="2">
        <f t="shared" si="136"/>
        <v>393608.71112396719</v>
      </c>
      <c r="N374" s="3">
        <f t="shared" si="137"/>
        <v>0.22946645869783894</v>
      </c>
      <c r="O374" s="2">
        <f t="shared" si="138"/>
        <v>447404.14480084617</v>
      </c>
      <c r="P374" s="3">
        <f t="shared" si="139"/>
        <v>0.26082818243789119</v>
      </c>
      <c r="Q374" s="11">
        <f t="shared" si="140"/>
        <v>1715321.3300000012</v>
      </c>
      <c r="R374" s="12">
        <f t="shared" si="141"/>
        <v>1.0000000000000004</v>
      </c>
    </row>
    <row r="375" spans="1:18" x14ac:dyDescent="0.25">
      <c r="A375" s="1" t="s">
        <v>44</v>
      </c>
      <c r="B375" s="4">
        <v>44285</v>
      </c>
      <c r="C375" s="2">
        <v>0</v>
      </c>
      <c r="D375" s="2">
        <f t="shared" ref="D375" si="144">D374+C375</f>
        <v>2724.3300000001036</v>
      </c>
      <c r="E375" s="16">
        <v>2032377.45</v>
      </c>
      <c r="F375" s="6">
        <f t="shared" ref="F375" si="145">D375+E375</f>
        <v>2035101.78</v>
      </c>
      <c r="G375" s="2">
        <f t="shared" si="130"/>
        <v>843890.65031245677</v>
      </c>
      <c r="H375" s="3">
        <f t="shared" ref="H375" si="146">G375/F375</f>
        <v>0.41466754076174844</v>
      </c>
      <c r="I375" s="2">
        <f t="shared" ref="I375" si="147">F375*J374</f>
        <v>129458.84861791259</v>
      </c>
      <c r="J375" s="3">
        <f t="shared" ref="J375" si="148">I375/F375</f>
        <v>6.3612960241188815E-2</v>
      </c>
      <c r="K375" s="2">
        <f t="shared" ref="K375" si="149">F375*L374</f>
        <v>63952.784169846345</v>
      </c>
      <c r="L375" s="3">
        <f t="shared" ref="L375" si="150">K375/F375</f>
        <v>3.1424857861333276E-2</v>
      </c>
      <c r="M375" s="2">
        <f t="shared" ref="M375" si="151">F375*N374</f>
        <v>466987.59854626853</v>
      </c>
      <c r="N375" s="3">
        <f t="shared" ref="N375" si="152">M375/F375</f>
        <v>0.22946645869783894</v>
      </c>
      <c r="O375" s="2">
        <f t="shared" ref="O375" si="153">F375*P374</f>
        <v>530811.89835351706</v>
      </c>
      <c r="P375" s="3">
        <f t="shared" ref="P375" si="154">O375/F375</f>
        <v>0.26082818243789119</v>
      </c>
      <c r="Q375" s="11">
        <f t="shared" ref="Q375" si="155">G375+I375+K375+M375+O375</f>
        <v>2035101.7800000012</v>
      </c>
      <c r="R375" s="12">
        <f t="shared" ref="R375" si="156">H375+J375+L375+N375+P375</f>
        <v>1.0000000000000009</v>
      </c>
    </row>
    <row r="377" spans="1:18" x14ac:dyDescent="0.25">
      <c r="A377" s="1" t="s">
        <v>51</v>
      </c>
      <c r="B377" s="2">
        <v>2724.33</v>
      </c>
      <c r="C377" s="2"/>
      <c r="D377" s="2"/>
    </row>
    <row r="378" spans="1:18" x14ac:dyDescent="0.25">
      <c r="A378" s="1" t="s">
        <v>48</v>
      </c>
      <c r="B378" s="2">
        <v>1610503.45</v>
      </c>
      <c r="C378" s="2"/>
      <c r="D378" s="2"/>
    </row>
    <row r="379" spans="1:18" x14ac:dyDescent="0.25">
      <c r="A379" s="1" t="s">
        <v>50</v>
      </c>
      <c r="B379" s="2">
        <v>360000</v>
      </c>
      <c r="C379" s="2"/>
      <c r="D379" s="2"/>
    </row>
    <row r="380" spans="1:18" ht="30" x14ac:dyDescent="0.25">
      <c r="A380" s="1" t="s">
        <v>49</v>
      </c>
      <c r="B380" s="17">
        <v>61874</v>
      </c>
      <c r="C380" s="2"/>
      <c r="D380" s="2"/>
    </row>
    <row r="381" spans="1:18" x14ac:dyDescent="0.25">
      <c r="A381" s="1" t="s">
        <v>46</v>
      </c>
      <c r="B381" s="2">
        <f>SUM(B377:B380)</f>
        <v>2035101.78</v>
      </c>
    </row>
    <row r="382" spans="1:18" x14ac:dyDescent="0.25">
      <c r="A382" s="1" t="s">
        <v>47</v>
      </c>
      <c r="B382" s="16">
        <f>SUM(B378:B380)</f>
        <v>2032377.45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Shelly</cp:lastModifiedBy>
  <dcterms:created xsi:type="dcterms:W3CDTF">2018-06-21T16:57:38Z</dcterms:created>
  <dcterms:modified xsi:type="dcterms:W3CDTF">2021-05-10T11:38:03Z</dcterms:modified>
</cp:coreProperties>
</file>