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SSAS Scheme Files\PP Schemes\H\Haines Watts (Preston) Limited SSAS\Tax Returns\2018\"/>
    </mc:Choice>
  </mc:AlternateContent>
  <bookViews>
    <workbookView xWindow="120" yWindow="75" windowWidth="19020" windowHeight="12405" activeTab="3"/>
  </bookViews>
  <sheets>
    <sheet name="Data Capture" sheetId="3" r:id="rId1"/>
    <sheet name="Valuation" sheetId="1" r:id="rId2"/>
    <sheet name="Bank &amp; Notes" sheetId="4" r:id="rId3"/>
    <sheet name="Fund Split" sheetId="5" r:id="rId4"/>
  </sheets>
  <definedNames>
    <definedName name="_xlnm._FilterDatabase" localSheetId="3" hidden="1">'Fund Split'!$A$1:$J$114</definedName>
  </definedNames>
  <calcPr calcId="152511"/>
</workbook>
</file>

<file path=xl/calcChain.xml><?xml version="1.0" encoding="utf-8"?>
<calcChain xmlns="http://schemas.openxmlformats.org/spreadsheetml/2006/main">
  <c r="H115" i="5" l="1"/>
  <c r="G115" i="5"/>
  <c r="H109" i="5"/>
  <c r="G109" i="5"/>
  <c r="F109" i="5"/>
  <c r="H97" i="5"/>
  <c r="G97" i="5"/>
  <c r="F97" i="5"/>
  <c r="D99" i="5"/>
  <c r="E99" i="5"/>
  <c r="H99" i="5" s="1"/>
  <c r="G99" i="5"/>
  <c r="H69" i="5"/>
  <c r="G69" i="5"/>
  <c r="E93" i="5"/>
  <c r="H93" i="5" s="1"/>
  <c r="D93" i="5"/>
  <c r="G93" i="5" s="1"/>
  <c r="E90" i="5"/>
  <c r="H90" i="5" s="1"/>
  <c r="D90" i="5"/>
  <c r="G90" i="5" s="1"/>
  <c r="E88" i="5"/>
  <c r="H88" i="5" s="1"/>
  <c r="D88" i="5"/>
  <c r="G88" i="5" s="1"/>
  <c r="E86" i="5"/>
  <c r="H86" i="5" s="1"/>
  <c r="D86" i="5"/>
  <c r="G86" i="5" s="1"/>
  <c r="E83" i="5"/>
  <c r="H83" i="5" s="1"/>
  <c r="D83" i="5"/>
  <c r="G83" i="5" s="1"/>
  <c r="E81" i="5"/>
  <c r="H81" i="5" s="1"/>
  <c r="D81" i="5"/>
  <c r="G81" i="5" s="1"/>
  <c r="E79" i="5"/>
  <c r="H79" i="5" s="1"/>
  <c r="D79" i="5"/>
  <c r="G79" i="5" s="1"/>
  <c r="E76" i="5"/>
  <c r="H76" i="5" s="1"/>
  <c r="D76" i="5"/>
  <c r="G76" i="5" s="1"/>
  <c r="E74" i="5"/>
  <c r="H74" i="5" s="1"/>
  <c r="D74" i="5"/>
  <c r="G74" i="5" s="1"/>
  <c r="E72" i="5"/>
  <c r="H72" i="5" s="1"/>
  <c r="D72" i="5"/>
  <c r="G72" i="5" s="1"/>
  <c r="E67" i="5"/>
  <c r="H67" i="5" s="1"/>
  <c r="D67" i="5"/>
  <c r="G67" i="5" s="1"/>
  <c r="E65" i="5"/>
  <c r="H65" i="5" s="1"/>
  <c r="D65" i="5"/>
  <c r="G65" i="5" s="1"/>
  <c r="E63" i="5"/>
  <c r="H63" i="5" s="1"/>
  <c r="D63" i="5"/>
  <c r="G63" i="5" s="1"/>
  <c r="E60" i="5"/>
  <c r="H60" i="5" s="1"/>
  <c r="D60" i="5"/>
  <c r="G60" i="5" s="1"/>
  <c r="E57" i="5"/>
  <c r="H57" i="5" s="1"/>
  <c r="D57" i="5"/>
  <c r="G57" i="5" s="1"/>
  <c r="E54" i="5"/>
  <c r="H54" i="5" s="1"/>
  <c r="D54" i="5"/>
  <c r="G54" i="5" s="1"/>
  <c r="E51" i="5"/>
  <c r="H51" i="5" s="1"/>
  <c r="D51" i="5"/>
  <c r="G51" i="5" s="1"/>
  <c r="E49" i="5"/>
  <c r="H49" i="5" s="1"/>
  <c r="D49" i="5"/>
  <c r="G49" i="5" s="1"/>
  <c r="E47" i="5"/>
  <c r="H47" i="5" s="1"/>
  <c r="D47" i="5"/>
  <c r="G47" i="5" s="1"/>
  <c r="E44" i="5"/>
  <c r="H44" i="5" s="1"/>
  <c r="D44" i="5"/>
  <c r="G44" i="5" s="1"/>
  <c r="E42" i="5"/>
  <c r="H42" i="5" s="1"/>
  <c r="D42" i="5"/>
  <c r="G42" i="5" s="1"/>
  <c r="E40" i="5"/>
  <c r="H40" i="5" s="1"/>
  <c r="D40" i="5"/>
  <c r="G40" i="5" s="1"/>
  <c r="E35" i="5"/>
  <c r="H35" i="5" s="1"/>
  <c r="D35" i="5"/>
  <c r="G35" i="5" s="1"/>
  <c r="E33" i="5"/>
  <c r="H33" i="5" s="1"/>
  <c r="D33" i="5"/>
  <c r="G33" i="5" s="1"/>
  <c r="E31" i="5"/>
  <c r="H31" i="5" s="1"/>
  <c r="D31" i="5"/>
  <c r="G31" i="5" s="1"/>
  <c r="E28" i="5"/>
  <c r="H28" i="5" s="1"/>
  <c r="D28" i="5"/>
  <c r="G28" i="5" s="1"/>
  <c r="E26" i="5"/>
  <c r="H26" i="5" s="1"/>
  <c r="D26" i="5"/>
  <c r="G26" i="5" s="1"/>
  <c r="E24" i="5"/>
  <c r="H24" i="5" s="1"/>
  <c r="D24" i="5"/>
  <c r="G24" i="5" s="1"/>
  <c r="E21" i="5"/>
  <c r="H21" i="5" s="1"/>
  <c r="D21" i="5"/>
  <c r="G21" i="5" s="1"/>
  <c r="E19" i="5"/>
  <c r="H19" i="5" s="1"/>
  <c r="D19" i="5"/>
  <c r="G19" i="5" s="1"/>
  <c r="E17" i="5"/>
  <c r="H17" i="5" s="1"/>
  <c r="D17" i="5"/>
  <c r="G17" i="5" s="1"/>
  <c r="J109" i="5" l="1"/>
  <c r="I109" i="5"/>
  <c r="F115" i="5"/>
  <c r="J115" i="5" s="1"/>
  <c r="J97" i="5"/>
  <c r="I97" i="5"/>
  <c r="F69" i="5"/>
  <c r="J69" i="5" s="1"/>
  <c r="H3" i="5"/>
  <c r="G2" i="5"/>
  <c r="F2" i="5"/>
  <c r="F3" i="5" s="1"/>
  <c r="F5" i="5" s="1"/>
  <c r="F6" i="5" s="1"/>
  <c r="F7" i="5" s="1"/>
  <c r="F8" i="5" s="1"/>
  <c r="F9" i="5" s="1"/>
  <c r="F10" i="5" s="1"/>
  <c r="F11" i="5" s="1"/>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71" i="5" s="1"/>
  <c r="F72" i="5" s="1"/>
  <c r="F73" i="5" s="1"/>
  <c r="F74" i="5" s="1"/>
  <c r="F75" i="5" s="1"/>
  <c r="F76" i="5" s="1"/>
  <c r="F77" i="5" s="1"/>
  <c r="F78" i="5" s="1"/>
  <c r="F79" i="5" s="1"/>
  <c r="F80" i="5" s="1"/>
  <c r="F81" i="5" s="1"/>
  <c r="F82" i="5" s="1"/>
  <c r="F83" i="5" s="1"/>
  <c r="F84" i="5" s="1"/>
  <c r="F85" i="5" s="1"/>
  <c r="F86" i="5" s="1"/>
  <c r="F87" i="5" s="1"/>
  <c r="F88" i="5" s="1"/>
  <c r="F89" i="5" s="1"/>
  <c r="F90" i="5" s="1"/>
  <c r="F91" i="5" s="1"/>
  <c r="F92" i="5" s="1"/>
  <c r="F93" i="5" s="1"/>
  <c r="F94" i="5" s="1"/>
  <c r="F95" i="5" s="1"/>
  <c r="F96" i="5" s="1"/>
  <c r="E15" i="3"/>
  <c r="I115" i="5" l="1"/>
  <c r="F99" i="5"/>
  <c r="F100" i="5" s="1"/>
  <c r="F101" i="5" s="1"/>
  <c r="F102" i="5" s="1"/>
  <c r="F103" i="5" s="1"/>
  <c r="F104" i="5" s="1"/>
  <c r="F105" i="5" s="1"/>
  <c r="F106" i="5" s="1"/>
  <c r="F107" i="5" s="1"/>
  <c r="F108" i="5" s="1"/>
  <c r="F111" i="5" s="1"/>
  <c r="F112" i="5" s="1"/>
  <c r="F113" i="5" s="1"/>
  <c r="F114" i="5" s="1"/>
  <c r="I69" i="5"/>
  <c r="J3" i="5"/>
  <c r="J2" i="5"/>
  <c r="I2" i="5"/>
  <c r="I3" i="5" s="1"/>
  <c r="C31" i="3"/>
  <c r="D10" i="5" l="1"/>
  <c r="D15" i="5"/>
  <c r="D9" i="5"/>
  <c r="D12" i="5"/>
  <c r="D8" i="5"/>
  <c r="D11" i="5"/>
  <c r="E15" i="5"/>
  <c r="E8" i="5"/>
  <c r="E11" i="5"/>
  <c r="E10" i="5"/>
  <c r="E9" i="5"/>
  <c r="E32" i="5"/>
  <c r="H32" i="5" s="1"/>
  <c r="E25" i="5"/>
  <c r="H25" i="5" s="1"/>
  <c r="E18" i="5"/>
  <c r="H18" i="5" s="1"/>
  <c r="E12" i="5"/>
  <c r="E30" i="5"/>
  <c r="H30" i="5" s="1"/>
  <c r="E23" i="5"/>
  <c r="H23" i="5" s="1"/>
  <c r="E16" i="5"/>
  <c r="H16" i="5" s="1"/>
  <c r="E7" i="5"/>
  <c r="E36" i="5"/>
  <c r="H36" i="5" s="1"/>
  <c r="E29" i="5"/>
  <c r="H29" i="5" s="1"/>
  <c r="E22" i="5"/>
  <c r="H22" i="5" s="1"/>
  <c r="E14" i="5"/>
  <c r="H14" i="5" s="1"/>
  <c r="E34" i="5"/>
  <c r="H34" i="5" s="1"/>
  <c r="E27" i="5"/>
  <c r="H27" i="5" s="1"/>
  <c r="E20" i="5"/>
  <c r="H20" i="5" s="1"/>
  <c r="E13" i="5"/>
  <c r="D32" i="5"/>
  <c r="G32" i="5" s="1"/>
  <c r="D25" i="5"/>
  <c r="G25" i="5" s="1"/>
  <c r="D18" i="5"/>
  <c r="G18" i="5" s="1"/>
  <c r="D30" i="5"/>
  <c r="G30" i="5" s="1"/>
  <c r="D23" i="5"/>
  <c r="G23" i="5" s="1"/>
  <c r="D16" i="5"/>
  <c r="G16" i="5" s="1"/>
  <c r="D7" i="5"/>
  <c r="D36" i="5"/>
  <c r="G36" i="5" s="1"/>
  <c r="D29" i="5"/>
  <c r="G29" i="5" s="1"/>
  <c r="D22" i="5"/>
  <c r="G22" i="5" s="1"/>
  <c r="D14" i="5"/>
  <c r="G14" i="5" s="1"/>
  <c r="D34" i="5"/>
  <c r="G34" i="5" s="1"/>
  <c r="D27" i="5"/>
  <c r="G27" i="5" s="1"/>
  <c r="D20" i="5"/>
  <c r="G20" i="5" s="1"/>
  <c r="D13" i="5"/>
  <c r="I4" i="5"/>
  <c r="D5" i="5"/>
  <c r="G5" i="5" s="1"/>
  <c r="J4" i="5"/>
  <c r="E5" i="5"/>
  <c r="H5" i="5" s="1"/>
  <c r="D17" i="1"/>
  <c r="I17" i="1"/>
  <c r="E17" i="1"/>
  <c r="G17" i="1"/>
  <c r="E6" i="5" l="1"/>
  <c r="H6" i="5" s="1"/>
  <c r="D6" i="5"/>
  <c r="G6" i="5" s="1"/>
  <c r="D14" i="1"/>
  <c r="I14" i="1"/>
  <c r="E14" i="1"/>
  <c r="G14" i="1"/>
  <c r="D15" i="1"/>
  <c r="I15" i="1"/>
  <c r="E15" i="1"/>
  <c r="G15" i="1"/>
  <c r="D16" i="1"/>
  <c r="I16" i="1"/>
  <c r="E16" i="1"/>
  <c r="G16" i="1"/>
  <c r="B16" i="1"/>
  <c r="B14" i="1"/>
  <c r="B15" i="1"/>
  <c r="G7" i="5" l="1"/>
  <c r="H7" i="5"/>
  <c r="B17" i="1"/>
  <c r="B34" i="3" s="1"/>
  <c r="H8" i="5" l="1"/>
  <c r="G8" i="5"/>
  <c r="B23" i="3"/>
  <c r="G9" i="5" l="1"/>
  <c r="H9" i="5"/>
  <c r="B30" i="3"/>
  <c r="B31" i="3" s="1"/>
  <c r="H10" i="5" l="1"/>
  <c r="G10" i="5"/>
  <c r="G11" i="5" l="1"/>
  <c r="H11" i="5"/>
  <c r="H12" i="5" l="1"/>
  <c r="G12" i="5"/>
  <c r="G13" i="5" l="1"/>
  <c r="H13" i="5"/>
  <c r="H15" i="5" l="1"/>
  <c r="H37" i="5" s="1"/>
  <c r="G15" i="5"/>
  <c r="G37" i="5" s="1"/>
  <c r="F37" i="5" l="1"/>
  <c r="I37" i="5" s="1"/>
  <c r="D114" i="5" l="1"/>
  <c r="G114" i="5" s="1"/>
  <c r="D108" i="5"/>
  <c r="G108" i="5" s="1"/>
  <c r="D104" i="5"/>
  <c r="G104" i="5" s="1"/>
  <c r="D100" i="5"/>
  <c r="G100" i="5" s="1"/>
  <c r="D94" i="5"/>
  <c r="G94" i="5" s="1"/>
  <c r="D87" i="5"/>
  <c r="G87" i="5" s="1"/>
  <c r="D80" i="5"/>
  <c r="G80" i="5" s="1"/>
  <c r="D73" i="5"/>
  <c r="G73" i="5" s="1"/>
  <c r="D64" i="5"/>
  <c r="G64" i="5" s="1"/>
  <c r="D58" i="5"/>
  <c r="G58" i="5" s="1"/>
  <c r="D52" i="5"/>
  <c r="G52" i="5" s="1"/>
  <c r="D45" i="5"/>
  <c r="G45" i="5" s="1"/>
  <c r="D103" i="5"/>
  <c r="G103" i="5" s="1"/>
  <c r="D85" i="5"/>
  <c r="G85" i="5" s="1"/>
  <c r="D71" i="5"/>
  <c r="G71" i="5" s="1"/>
  <c r="D56" i="5"/>
  <c r="G56" i="5" s="1"/>
  <c r="D111" i="5"/>
  <c r="G111" i="5" s="1"/>
  <c r="D105" i="5"/>
  <c r="G105" i="5" s="1"/>
  <c r="D101" i="5"/>
  <c r="G101" i="5" s="1"/>
  <c r="D95" i="5"/>
  <c r="G95" i="5" s="1"/>
  <c r="D89" i="5"/>
  <c r="G89" i="5" s="1"/>
  <c r="D82" i="5"/>
  <c r="G82" i="5" s="1"/>
  <c r="D75" i="5"/>
  <c r="G75" i="5" s="1"/>
  <c r="D66" i="5"/>
  <c r="G66" i="5" s="1"/>
  <c r="D59" i="5"/>
  <c r="G59" i="5" s="1"/>
  <c r="D53" i="5"/>
  <c r="G53" i="5" s="1"/>
  <c r="D46" i="5"/>
  <c r="G46" i="5" s="1"/>
  <c r="D39" i="5"/>
  <c r="G39" i="5" s="1"/>
  <c r="D113" i="5"/>
  <c r="G113" i="5" s="1"/>
  <c r="D107" i="5"/>
  <c r="G107" i="5" s="1"/>
  <c r="D92" i="5"/>
  <c r="G92" i="5" s="1"/>
  <c r="D78" i="5"/>
  <c r="G78" i="5" s="1"/>
  <c r="D62" i="5"/>
  <c r="G62" i="5" s="1"/>
  <c r="D50" i="5"/>
  <c r="G50" i="5" s="1"/>
  <c r="D43" i="5"/>
  <c r="G43" i="5" s="1"/>
  <c r="D96" i="5"/>
  <c r="G96" i="5" s="1"/>
  <c r="D68" i="5"/>
  <c r="G68" i="5" s="1"/>
  <c r="D41" i="5"/>
  <c r="G41" i="5" s="1"/>
  <c r="D112" i="5"/>
  <c r="G112" i="5" s="1"/>
  <c r="D91" i="5"/>
  <c r="G91" i="5" s="1"/>
  <c r="D84" i="5"/>
  <c r="G84" i="5" s="1"/>
  <c r="D102" i="5"/>
  <c r="G102" i="5" s="1"/>
  <c r="D77" i="5"/>
  <c r="G77" i="5" s="1"/>
  <c r="D48" i="5"/>
  <c r="G48" i="5" s="1"/>
  <c r="D61" i="5"/>
  <c r="G61" i="5" s="1"/>
  <c r="D106" i="5"/>
  <c r="G106" i="5" s="1"/>
  <c r="D55" i="5"/>
  <c r="G55" i="5" s="1"/>
  <c r="J37" i="5"/>
  <c r="E114" i="5" l="1"/>
  <c r="H114" i="5" s="1"/>
  <c r="E108" i="5"/>
  <c r="H108" i="5" s="1"/>
  <c r="E104" i="5"/>
  <c r="H104" i="5" s="1"/>
  <c r="E100" i="5"/>
  <c r="H100" i="5" s="1"/>
  <c r="E94" i="5"/>
  <c r="H94" i="5" s="1"/>
  <c r="E87" i="5"/>
  <c r="H87" i="5" s="1"/>
  <c r="E80" i="5"/>
  <c r="H80" i="5" s="1"/>
  <c r="E73" i="5"/>
  <c r="H73" i="5" s="1"/>
  <c r="E64" i="5"/>
  <c r="H64" i="5" s="1"/>
  <c r="E58" i="5"/>
  <c r="H58" i="5" s="1"/>
  <c r="E52" i="5"/>
  <c r="H52" i="5" s="1"/>
  <c r="E45" i="5"/>
  <c r="H45" i="5" s="1"/>
  <c r="E113" i="5"/>
  <c r="H113" i="5" s="1"/>
  <c r="E85" i="5"/>
  <c r="H85" i="5" s="1"/>
  <c r="E62" i="5"/>
  <c r="H62" i="5" s="1"/>
  <c r="E43" i="5"/>
  <c r="H43" i="5" s="1"/>
  <c r="E111" i="5"/>
  <c r="H111" i="5" s="1"/>
  <c r="E105" i="5"/>
  <c r="H105" i="5" s="1"/>
  <c r="E101" i="5"/>
  <c r="H101" i="5" s="1"/>
  <c r="E95" i="5"/>
  <c r="H95" i="5" s="1"/>
  <c r="E89" i="5"/>
  <c r="H89" i="5" s="1"/>
  <c r="E82" i="5"/>
  <c r="H82" i="5" s="1"/>
  <c r="E75" i="5"/>
  <c r="H75" i="5" s="1"/>
  <c r="E66" i="5"/>
  <c r="H66" i="5" s="1"/>
  <c r="E59" i="5"/>
  <c r="H59" i="5" s="1"/>
  <c r="E53" i="5"/>
  <c r="H53" i="5" s="1"/>
  <c r="E46" i="5"/>
  <c r="H46" i="5" s="1"/>
  <c r="E39" i="5"/>
  <c r="H39" i="5" s="1"/>
  <c r="E107" i="5"/>
  <c r="H107" i="5" s="1"/>
  <c r="E103" i="5"/>
  <c r="H103" i="5" s="1"/>
  <c r="E92" i="5"/>
  <c r="H92" i="5" s="1"/>
  <c r="E78" i="5"/>
  <c r="H78" i="5" s="1"/>
  <c r="E71" i="5"/>
  <c r="H71" i="5" s="1"/>
  <c r="E56" i="5"/>
  <c r="H56" i="5" s="1"/>
  <c r="E50" i="5"/>
  <c r="H50" i="5" s="1"/>
  <c r="E96" i="5"/>
  <c r="H96" i="5" s="1"/>
  <c r="E68" i="5"/>
  <c r="H68" i="5" s="1"/>
  <c r="E41" i="5"/>
  <c r="H41" i="5" s="1"/>
  <c r="E112" i="5"/>
  <c r="H112" i="5" s="1"/>
  <c r="E91" i="5"/>
  <c r="H91" i="5" s="1"/>
  <c r="E61" i="5"/>
  <c r="H61" i="5" s="1"/>
  <c r="E84" i="5"/>
  <c r="H84" i="5" s="1"/>
  <c r="E55" i="5"/>
  <c r="H55" i="5" s="1"/>
  <c r="E102" i="5"/>
  <c r="H102" i="5" s="1"/>
  <c r="E77" i="5"/>
  <c r="H77" i="5" s="1"/>
  <c r="E48" i="5"/>
  <c r="H48" i="5" s="1"/>
  <c r="E106" i="5"/>
  <c r="H106" i="5" s="1"/>
</calcChain>
</file>

<file path=xl/sharedStrings.xml><?xml version="1.0" encoding="utf-8"?>
<sst xmlns="http://schemas.openxmlformats.org/spreadsheetml/2006/main" count="201" uniqueCount="98">
  <si>
    <t>Scheme Name</t>
  </si>
  <si>
    <t>PSTR</t>
  </si>
  <si>
    <t>Admin ID</t>
  </si>
  <si>
    <t>Administrator</t>
  </si>
  <si>
    <t>IN</t>
  </si>
  <si>
    <t>Employer Contributions</t>
  </si>
  <si>
    <t>Member Contributions</t>
  </si>
  <si>
    <t>Third Party Contributions</t>
  </si>
  <si>
    <t>Relief at Source Payments</t>
  </si>
  <si>
    <t>Transfers In</t>
  </si>
  <si>
    <t>Capital Sums Borrowed</t>
  </si>
  <si>
    <t>Loan repayments In (Capital Only)</t>
  </si>
  <si>
    <t>OUT</t>
  </si>
  <si>
    <t>Transfer Out</t>
  </si>
  <si>
    <t>Lump Sum Payments</t>
  </si>
  <si>
    <t>Lump Sum Death Payments</t>
  </si>
  <si>
    <t>Annuity Purchase</t>
  </si>
  <si>
    <t>Repayment of borrowing</t>
  </si>
  <si>
    <t>Other?</t>
  </si>
  <si>
    <t>Scheme Value</t>
  </si>
  <si>
    <t>Members</t>
  </si>
  <si>
    <t>income</t>
  </si>
  <si>
    <t xml:space="preserve">acquired </t>
  </si>
  <si>
    <t>disposed</t>
  </si>
  <si>
    <t>April</t>
  </si>
  <si>
    <t xml:space="preserve">May </t>
  </si>
  <si>
    <t>June</t>
  </si>
  <si>
    <t>July</t>
  </si>
  <si>
    <t>August</t>
  </si>
  <si>
    <t>September</t>
  </si>
  <si>
    <t>October</t>
  </si>
  <si>
    <t>November</t>
  </si>
  <si>
    <t>December</t>
  </si>
  <si>
    <t>January</t>
  </si>
  <si>
    <t>February</t>
  </si>
  <si>
    <t>March</t>
  </si>
  <si>
    <t>Totals</t>
  </si>
  <si>
    <t>Cash total</t>
  </si>
  <si>
    <t>Connected total</t>
  </si>
  <si>
    <t>UnConnected total</t>
  </si>
  <si>
    <t>May</t>
  </si>
  <si>
    <t xml:space="preserve">July </t>
  </si>
  <si>
    <t>Member 2</t>
  </si>
  <si>
    <t>D.O.B:</t>
  </si>
  <si>
    <t>RETURN YEAR ENDING:</t>
  </si>
  <si>
    <t>Date prepared:</t>
  </si>
  <si>
    <t>Asset</t>
  </si>
  <si>
    <t>Valuation</t>
  </si>
  <si>
    <t>Date of valuation</t>
  </si>
  <si>
    <t>Valuation previous return</t>
  </si>
  <si>
    <t>Date acquired</t>
  </si>
  <si>
    <t>Date disposed of</t>
  </si>
  <si>
    <t>Member 1</t>
  </si>
  <si>
    <t>PP FEES</t>
  </si>
  <si>
    <t>NiNo:</t>
  </si>
  <si>
    <t>Name:</t>
  </si>
  <si>
    <t>A0124238</t>
  </si>
  <si>
    <t>Haines Watts (Preston) Limited</t>
  </si>
  <si>
    <t>120-124 Towngate</t>
  </si>
  <si>
    <t>Leyland</t>
  </si>
  <si>
    <t>PR25 2LQ</t>
  </si>
  <si>
    <t>Haines Watts (Preston) Limited SSAS</t>
  </si>
  <si>
    <t>00797257RF</t>
  </si>
  <si>
    <t>Gillian Isibor</t>
  </si>
  <si>
    <t>Paul Newsham</t>
  </si>
  <si>
    <t>JB743600A</t>
  </si>
  <si>
    <t>NH100671A</t>
  </si>
  <si>
    <t>Bank of Scotland (Cash at Bank)</t>
  </si>
  <si>
    <t>preparing letter of instruction to change address from Daws House to Bolton for PP. Also change of name mandate to be provided by BOS and sent to Gillian and Paul to sign</t>
  </si>
  <si>
    <t>Reply to Barclays regarding information needed to proceed with loan for property purchase</t>
  </si>
  <si>
    <t>date</t>
  </si>
  <si>
    <t>description</t>
  </si>
  <si>
    <t>P Newsham</t>
  </si>
  <si>
    <t>G Telford</t>
  </si>
  <si>
    <t>Total Fund</t>
  </si>
  <si>
    <t>£ split P Newsham</t>
  </si>
  <si>
    <t>£ split G Telford</t>
  </si>
  <si>
    <t>% split P Newsham</t>
  </si>
  <si>
    <t xml:space="preserve">% split G Telford </t>
  </si>
  <si>
    <t>STL transfer</t>
  </si>
  <si>
    <t>CM transfer</t>
  </si>
  <si>
    <t>PP Fee</t>
  </si>
  <si>
    <t>Total amount</t>
  </si>
  <si>
    <t>Bank fee</t>
  </si>
  <si>
    <t>BestInvest fee</t>
  </si>
  <si>
    <t>interest</t>
  </si>
  <si>
    <t>CQ 000002</t>
  </si>
  <si>
    <t>contribution</t>
  </si>
  <si>
    <t>CQ 000003</t>
  </si>
  <si>
    <t>CQ 000004</t>
  </si>
  <si>
    <t>CQ 000006</t>
  </si>
  <si>
    <t>Fund split as at 05/05/2014</t>
  </si>
  <si>
    <t>Fund split as at 05/05/2015</t>
  </si>
  <si>
    <t>Fund split as at 05/05/2016</t>
  </si>
  <si>
    <t>Fund split as at 05/05/2017</t>
  </si>
  <si>
    <t>Fund split as at 05/05/2018</t>
  </si>
  <si>
    <t>phone call with Paul Crook, advisor to Gillian and Paul. He will advise members to make a contribution to bring the cash balance to £92,400 in BOS for the purposes of a mortgage with Barclays.</t>
  </si>
  <si>
    <t>Paul will let me know once the contribution is made, end of this week or next.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</si>
</sst>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_-[$£-809]* #,##0.00_-;\-[$£-809]* #,##0.00_-;_-[$£-809]* &quot;-&quot;??_-;_-@_-"/>
  </numFmts>
  <fonts count="6" x14ac:knownFonts="1">
    <font>
      <sz val="11"/>
      <color theme="1"/>
      <name val="Calibri"/>
      <family val="2"/>
      <scheme val="minor"/>
    </font>
    <font>
      <b/>
      <sz val="11"/>
      <color theme="1"/>
      <name val="Calibri"/>
      <family val="2"/>
      <scheme val="minor"/>
    </font>
    <font>
      <b/>
      <u/>
      <sz val="18"/>
      <color theme="1"/>
      <name val="Calibri"/>
      <family val="2"/>
      <scheme val="minor"/>
    </font>
    <font>
      <sz val="11"/>
      <name val="Calibri"/>
      <family val="2"/>
      <scheme val="minor"/>
    </font>
    <font>
      <sz val="11"/>
      <color theme="1"/>
      <name val="Calibri"/>
      <family val="2"/>
      <scheme val="minor"/>
    </font>
    <font>
      <b/>
      <sz val="1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style="thin">
        <color indexed="64"/>
      </left>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58">
    <xf numFmtId="0" fontId="0" fillId="0" borderId="0" xfId="0"/>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64" fontId="0" fillId="0" borderId="3" xfId="0" applyNumberFormat="1"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164" fontId="0" fillId="0" borderId="6" xfId="0" applyNumberFormat="1" applyBorder="1" applyAlignment="1">
      <alignment horizontal="center"/>
    </xf>
    <xf numFmtId="0" fontId="0" fillId="0" borderId="6" xfId="0" applyBorder="1" applyAlignment="1">
      <alignment horizontal="center"/>
    </xf>
    <xf numFmtId="0" fontId="1" fillId="0" borderId="7" xfId="0" applyFont="1" applyBorder="1" applyAlignment="1">
      <alignment horizontal="center"/>
    </xf>
    <xf numFmtId="164" fontId="1" fillId="0" borderId="9" xfId="0" applyNumberFormat="1" applyFont="1" applyBorder="1" applyAlignment="1">
      <alignment horizontal="center"/>
    </xf>
    <xf numFmtId="0" fontId="1" fillId="0" borderId="0" xfId="0" applyFont="1"/>
    <xf numFmtId="14" fontId="0" fillId="0" borderId="1" xfId="0" applyNumberFormat="1" applyBorder="1" applyAlignment="1">
      <alignment horizontal="left"/>
    </xf>
    <xf numFmtId="0" fontId="2" fillId="0" borderId="0" xfId="0" applyFont="1"/>
    <xf numFmtId="164" fontId="0" fillId="0" borderId="0" xfId="0" applyNumberFormat="1" applyAlignment="1">
      <alignment horizontal="center"/>
    </xf>
    <xf numFmtId="164" fontId="0" fillId="0" borderId="11" xfId="0" applyNumberFormat="1" applyFill="1" applyBorder="1" applyAlignment="1">
      <alignment horizontal="center"/>
    </xf>
    <xf numFmtId="165" fontId="0" fillId="0" borderId="0" xfId="0" applyNumberFormat="1"/>
    <xf numFmtId="165" fontId="0" fillId="0" borderId="0" xfId="0" applyNumberFormat="1" applyFill="1" applyBorder="1"/>
    <xf numFmtId="0" fontId="1" fillId="0" borderId="0" xfId="0" applyFont="1" applyAlignment="1">
      <alignment horizontal="center"/>
    </xf>
    <xf numFmtId="164" fontId="1" fillId="0" borderId="0" xfId="0" applyNumberFormat="1" applyFont="1" applyAlignment="1">
      <alignment horizontal="center"/>
    </xf>
    <xf numFmtId="14" fontId="1" fillId="0" borderId="0" xfId="0" applyNumberFormat="1" applyFont="1" applyAlignment="1">
      <alignment horizontal="center"/>
    </xf>
    <xf numFmtId="14" fontId="0" fillId="0" borderId="0" xfId="0" applyNumberFormat="1"/>
    <xf numFmtId="14" fontId="3" fillId="0" borderId="0" xfId="0" applyNumberFormat="1" applyFont="1"/>
    <xf numFmtId="14" fontId="3" fillId="0" borderId="0" xfId="0" applyNumberFormat="1" applyFont="1" applyFill="1" applyBorder="1"/>
    <xf numFmtId="14" fontId="3" fillId="0" borderId="0" xfId="0" applyNumberFormat="1" applyFont="1" applyBorder="1"/>
    <xf numFmtId="165" fontId="1" fillId="0" borderId="0" xfId="0" applyNumberFormat="1" applyFont="1"/>
    <xf numFmtId="0" fontId="0" fillId="0" borderId="0" xfId="0" applyAlignment="1">
      <alignment wrapText="1"/>
    </xf>
    <xf numFmtId="164" fontId="1" fillId="0" borderId="1" xfId="0" applyNumberFormat="1" applyFont="1" applyBorder="1" applyAlignment="1">
      <alignment horizontal="center"/>
    </xf>
    <xf numFmtId="0" fontId="1" fillId="0" borderId="10" xfId="0" applyFont="1" applyBorder="1" applyAlignment="1">
      <alignment horizontal="center"/>
    </xf>
    <xf numFmtId="0" fontId="1" fillId="0" borderId="13" xfId="0" applyFont="1" applyBorder="1" applyAlignment="1">
      <alignment horizontal="center"/>
    </xf>
    <xf numFmtId="164" fontId="1" fillId="0" borderId="12" xfId="0" applyNumberFormat="1" applyFont="1" applyBorder="1" applyAlignment="1">
      <alignment horizontal="center"/>
    </xf>
    <xf numFmtId="0" fontId="1" fillId="0" borderId="2" xfId="0" applyFont="1" applyBorder="1" applyAlignment="1">
      <alignment horizontal="center"/>
    </xf>
    <xf numFmtId="165" fontId="0" fillId="0" borderId="3" xfId="0" applyNumberFormat="1" applyBorder="1" applyAlignment="1">
      <alignment horizontal="center"/>
    </xf>
    <xf numFmtId="165" fontId="0" fillId="0" borderId="1" xfId="0" applyNumberFormat="1" applyBorder="1" applyAlignment="1">
      <alignment horizontal="center"/>
    </xf>
    <xf numFmtId="165" fontId="0" fillId="0" borderId="6" xfId="0" applyNumberFormat="1" applyBorder="1" applyAlignment="1">
      <alignment horizontal="center"/>
    </xf>
    <xf numFmtId="44" fontId="1" fillId="0" borderId="0" xfId="1" applyFont="1"/>
    <xf numFmtId="44" fontId="0" fillId="0" borderId="3" xfId="1" applyFont="1" applyBorder="1" applyAlignment="1">
      <alignment horizontal="center"/>
    </xf>
    <xf numFmtId="44" fontId="0" fillId="0" borderId="1" xfId="1" applyFont="1" applyBorder="1" applyAlignment="1">
      <alignment horizontal="center"/>
    </xf>
    <xf numFmtId="44" fontId="0" fillId="0" borderId="6" xfId="1" applyFont="1" applyBorder="1" applyAlignment="1">
      <alignment horizontal="center"/>
    </xf>
    <xf numFmtId="164" fontId="5" fillId="0" borderId="8" xfId="0" applyNumberFormat="1" applyFont="1" applyBorder="1" applyAlignment="1">
      <alignment horizontal="center"/>
    </xf>
    <xf numFmtId="14" fontId="2" fillId="0" borderId="0" xfId="0" applyNumberFormat="1" applyFont="1" applyAlignment="1">
      <alignment horizontal="center"/>
    </xf>
    <xf numFmtId="164" fontId="0" fillId="0" borderId="14" xfId="0" applyNumberFormat="1" applyFill="1" applyBorder="1" applyAlignment="1">
      <alignment horizontal="center"/>
    </xf>
    <xf numFmtId="0" fontId="1" fillId="0" borderId="0" xfId="0" applyFont="1" applyBorder="1"/>
    <xf numFmtId="0" fontId="0" fillId="0" borderId="0" xfId="0" applyBorder="1"/>
    <xf numFmtId="164" fontId="0" fillId="0" borderId="15" xfId="0" applyNumberFormat="1" applyBorder="1" applyAlignment="1">
      <alignment horizontal="center"/>
    </xf>
    <xf numFmtId="164" fontId="0" fillId="0" borderId="0" xfId="0" applyNumberFormat="1" applyBorder="1" applyAlignment="1">
      <alignment horizontal="center"/>
    </xf>
    <xf numFmtId="0" fontId="1" fillId="0" borderId="0" xfId="0" applyFont="1" applyAlignment="1">
      <alignment wrapText="1"/>
    </xf>
    <xf numFmtId="0" fontId="0" fillId="0" borderId="0" xfId="0" applyAlignment="1">
      <alignment horizontal="center" wrapText="1"/>
    </xf>
    <xf numFmtId="0" fontId="1" fillId="0" borderId="0" xfId="0" applyNumberFormat="1" applyFont="1"/>
    <xf numFmtId="0" fontId="1" fillId="0" borderId="0" xfId="0" applyFont="1" applyAlignment="1">
      <alignment horizontal="left"/>
    </xf>
    <xf numFmtId="14" fontId="1" fillId="0" borderId="0" xfId="0" applyNumberFormat="1" applyFont="1" applyAlignment="1">
      <alignment horizontal="left"/>
    </xf>
    <xf numFmtId="14" fontId="0" fillId="0" borderId="3" xfId="0" applyNumberFormat="1" applyBorder="1" applyAlignment="1">
      <alignment horizontal="center" wrapText="1"/>
    </xf>
    <xf numFmtId="44" fontId="0" fillId="0" borderId="0" xfId="1" applyFont="1"/>
    <xf numFmtId="9" fontId="0" fillId="0" borderId="0" xfId="2" applyFont="1"/>
    <xf numFmtId="9" fontId="0" fillId="0" borderId="0" xfId="0" applyNumberFormat="1"/>
    <xf numFmtId="44" fontId="0" fillId="0" borderId="0" xfId="0" applyNumberFormat="1"/>
    <xf numFmtId="14" fontId="1" fillId="0" borderId="0" xfId="0" applyNumberFormat="1" applyFont="1"/>
    <xf numFmtId="9" fontId="1" fillId="0" borderId="0" xfId="2" applyFo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workbookViewId="0">
      <selection activeCell="F20" sqref="F20"/>
    </sheetView>
  </sheetViews>
  <sheetFormatPr defaultRowHeight="15" x14ac:dyDescent="0.25"/>
  <cols>
    <col min="1" max="1" width="35.140625" customWidth="1"/>
    <col min="2" max="2" width="21.28515625" customWidth="1"/>
    <col min="3" max="3" width="22.85546875" customWidth="1"/>
    <col min="4" max="4" width="13" customWidth="1"/>
    <col min="5" max="5" width="11.5703125" bestFit="1" customWidth="1"/>
    <col min="6" max="6" width="12.7109375" bestFit="1" customWidth="1"/>
    <col min="7" max="7" width="16.140625" customWidth="1"/>
    <col min="8" max="8" width="14.28515625" customWidth="1"/>
    <col min="9" max="9" width="8.5703125" customWidth="1"/>
    <col min="10" max="10" width="9.140625" customWidth="1"/>
    <col min="11" max="11" width="12.42578125" customWidth="1"/>
  </cols>
  <sheetData>
    <row r="2" spans="1:12" ht="23.25" x14ac:dyDescent="0.35">
      <c r="A2" s="13" t="s">
        <v>44</v>
      </c>
      <c r="B2" s="40">
        <v>43195</v>
      </c>
      <c r="D2" s="46"/>
      <c r="E2" s="47" t="s">
        <v>53</v>
      </c>
      <c r="F2" s="47"/>
      <c r="G2" s="26"/>
      <c r="H2" s="26"/>
      <c r="I2" s="26"/>
      <c r="J2" s="26"/>
      <c r="K2" s="26"/>
      <c r="L2" s="26"/>
    </row>
    <row r="3" spans="1:12" x14ac:dyDescent="0.25">
      <c r="A3" s="11" t="s">
        <v>2</v>
      </c>
      <c r="B3" s="18" t="s">
        <v>56</v>
      </c>
      <c r="D3" t="s">
        <v>25</v>
      </c>
      <c r="E3" s="16"/>
      <c r="F3" s="16"/>
      <c r="G3" s="16"/>
      <c r="H3" s="16"/>
      <c r="I3" s="16"/>
      <c r="J3" s="16"/>
      <c r="K3" s="22"/>
    </row>
    <row r="4" spans="1:12" x14ac:dyDescent="0.25">
      <c r="A4" s="11" t="s">
        <v>3</v>
      </c>
      <c r="B4" s="49" t="s">
        <v>57</v>
      </c>
      <c r="D4" t="s">
        <v>26</v>
      </c>
      <c r="E4" s="16"/>
      <c r="F4" s="16"/>
      <c r="G4" s="16"/>
      <c r="H4" s="16"/>
      <c r="I4" s="16"/>
      <c r="J4" s="16"/>
      <c r="K4" s="24"/>
    </row>
    <row r="5" spans="1:12" x14ac:dyDescent="0.25">
      <c r="A5" s="11"/>
      <c r="B5" s="49" t="s">
        <v>58</v>
      </c>
      <c r="D5" t="s">
        <v>27</v>
      </c>
      <c r="E5" s="16">
        <v>284.62</v>
      </c>
      <c r="F5" s="16"/>
      <c r="G5" s="16"/>
      <c r="H5" s="16"/>
      <c r="I5" s="16"/>
      <c r="J5" s="16"/>
      <c r="K5" s="24"/>
    </row>
    <row r="6" spans="1:12" x14ac:dyDescent="0.25">
      <c r="A6" s="11"/>
      <c r="B6" s="18" t="s">
        <v>59</v>
      </c>
      <c r="D6" t="s">
        <v>28</v>
      </c>
      <c r="F6" s="16"/>
      <c r="G6" s="16"/>
      <c r="H6" s="16"/>
      <c r="I6" s="16"/>
      <c r="J6" s="16"/>
      <c r="K6" s="24"/>
    </row>
    <row r="7" spans="1:12" x14ac:dyDescent="0.25">
      <c r="A7" s="11"/>
      <c r="B7" s="19" t="s">
        <v>60</v>
      </c>
      <c r="D7" t="s">
        <v>29</v>
      </c>
      <c r="E7" s="16"/>
      <c r="F7" s="16"/>
      <c r="G7" s="16"/>
      <c r="H7" s="16"/>
      <c r="I7" s="16"/>
      <c r="J7" s="16"/>
      <c r="K7" s="24"/>
    </row>
    <row r="8" spans="1:12" x14ac:dyDescent="0.25">
      <c r="A8" s="42" t="s">
        <v>0</v>
      </c>
      <c r="B8" s="11" t="s">
        <v>61</v>
      </c>
      <c r="D8" t="s">
        <v>30</v>
      </c>
      <c r="E8" s="16">
        <v>284.62</v>
      </c>
      <c r="F8" s="16"/>
      <c r="G8" s="16"/>
      <c r="H8" s="16"/>
      <c r="I8" s="16"/>
      <c r="J8" s="16"/>
      <c r="K8" s="22"/>
    </row>
    <row r="9" spans="1:12" x14ac:dyDescent="0.25">
      <c r="A9" s="42" t="s">
        <v>1</v>
      </c>
      <c r="B9" s="18" t="s">
        <v>62</v>
      </c>
      <c r="D9" t="s">
        <v>31</v>
      </c>
      <c r="E9" s="16"/>
      <c r="F9" s="16"/>
      <c r="G9" s="16"/>
      <c r="H9" s="16"/>
      <c r="I9" s="16"/>
      <c r="J9" s="16"/>
      <c r="K9" s="22"/>
    </row>
    <row r="10" spans="1:12" x14ac:dyDescent="0.25">
      <c r="A10" s="42" t="s">
        <v>20</v>
      </c>
      <c r="B10" s="19" t="s">
        <v>52</v>
      </c>
      <c r="C10" s="11" t="s">
        <v>42</v>
      </c>
      <c r="D10" t="s">
        <v>32</v>
      </c>
      <c r="E10" s="16"/>
      <c r="F10" s="16"/>
      <c r="G10" s="16"/>
      <c r="H10" s="17"/>
      <c r="I10" s="16"/>
      <c r="J10" s="17"/>
      <c r="K10" s="23"/>
    </row>
    <row r="11" spans="1:12" x14ac:dyDescent="0.25">
      <c r="A11" s="42" t="s">
        <v>55</v>
      </c>
      <c r="B11" s="19" t="s">
        <v>63</v>
      </c>
      <c r="C11" s="48" t="s">
        <v>64</v>
      </c>
      <c r="D11" t="s">
        <v>33</v>
      </c>
      <c r="E11" s="16">
        <v>284.62</v>
      </c>
      <c r="F11" s="16"/>
      <c r="G11" s="16"/>
      <c r="H11" s="17"/>
      <c r="I11" s="16"/>
      <c r="J11" s="17"/>
      <c r="K11" s="23"/>
    </row>
    <row r="12" spans="1:12" x14ac:dyDescent="0.25">
      <c r="A12" s="42" t="s">
        <v>43</v>
      </c>
      <c r="B12" s="20">
        <v>27271</v>
      </c>
      <c r="C12" s="50">
        <v>23938</v>
      </c>
      <c r="D12" t="s">
        <v>34</v>
      </c>
      <c r="E12" s="16"/>
      <c r="F12" s="16"/>
      <c r="G12" s="16"/>
      <c r="H12" s="17"/>
      <c r="I12" s="16"/>
      <c r="J12" s="17"/>
      <c r="K12" s="22"/>
    </row>
    <row r="13" spans="1:12" x14ac:dyDescent="0.25">
      <c r="A13" s="42" t="s">
        <v>54</v>
      </c>
      <c r="B13" s="19" t="s">
        <v>65</v>
      </c>
      <c r="C13" s="48" t="s">
        <v>66</v>
      </c>
      <c r="D13" t="s">
        <v>35</v>
      </c>
      <c r="E13" s="16"/>
      <c r="F13" s="16"/>
      <c r="G13" s="16"/>
      <c r="H13" s="17"/>
      <c r="I13" s="16"/>
      <c r="J13" s="17"/>
      <c r="K13" s="21"/>
    </row>
    <row r="14" spans="1:12" x14ac:dyDescent="0.25">
      <c r="A14" s="42" t="s">
        <v>45</v>
      </c>
      <c r="B14" s="20">
        <v>43209</v>
      </c>
      <c r="D14" t="s">
        <v>24</v>
      </c>
      <c r="E14" s="16">
        <v>284.62</v>
      </c>
      <c r="F14" s="16"/>
      <c r="G14" s="16"/>
      <c r="H14" s="17"/>
      <c r="I14" s="16"/>
      <c r="J14" s="17"/>
      <c r="K14" s="21"/>
    </row>
    <row r="15" spans="1:12" x14ac:dyDescent="0.25">
      <c r="A15" s="42"/>
      <c r="B15" s="14"/>
      <c r="E15" s="25">
        <f>SUM(E3:E14)</f>
        <v>1138.48</v>
      </c>
      <c r="F15" s="16"/>
      <c r="G15" s="16"/>
      <c r="H15" s="17"/>
      <c r="I15" s="16"/>
      <c r="J15" s="17"/>
      <c r="K15" s="21"/>
    </row>
    <row r="16" spans="1:12" x14ac:dyDescent="0.25">
      <c r="A16" s="42" t="s">
        <v>4</v>
      </c>
      <c r="B16" s="14"/>
      <c r="E16" s="16"/>
      <c r="F16" s="16"/>
      <c r="G16" s="16"/>
      <c r="H16" s="17"/>
      <c r="I16" s="16"/>
      <c r="J16" s="17"/>
      <c r="K16" s="21"/>
    </row>
    <row r="17" spans="1:11" x14ac:dyDescent="0.25">
      <c r="A17" s="43" t="s">
        <v>5</v>
      </c>
      <c r="B17" s="14">
        <v>0</v>
      </c>
      <c r="C17" s="14">
        <v>0</v>
      </c>
      <c r="F17" s="16"/>
      <c r="G17" s="16"/>
      <c r="H17" s="17"/>
      <c r="I17" s="16"/>
      <c r="J17" s="17"/>
      <c r="K17" s="21"/>
    </row>
    <row r="18" spans="1:11" x14ac:dyDescent="0.25">
      <c r="A18" s="43" t="s">
        <v>6</v>
      </c>
      <c r="B18" s="14">
        <v>0</v>
      </c>
      <c r="C18" s="14">
        <v>0</v>
      </c>
      <c r="F18" s="16"/>
      <c r="G18" s="16"/>
      <c r="H18" s="17"/>
      <c r="I18" s="16"/>
      <c r="J18" s="17"/>
      <c r="K18" s="21"/>
    </row>
    <row r="19" spans="1:11" x14ac:dyDescent="0.25">
      <c r="A19" s="43" t="s">
        <v>7</v>
      </c>
      <c r="B19" s="14">
        <v>0</v>
      </c>
      <c r="C19" s="14">
        <v>0</v>
      </c>
      <c r="F19" s="25"/>
      <c r="G19" s="25"/>
      <c r="H19" s="25"/>
      <c r="I19" s="25"/>
      <c r="J19" s="25"/>
      <c r="K19" s="25"/>
    </row>
    <row r="20" spans="1:11" x14ac:dyDescent="0.25">
      <c r="A20" s="43" t="s">
        <v>8</v>
      </c>
      <c r="B20" s="14">
        <v>0</v>
      </c>
      <c r="C20" s="14">
        <v>0</v>
      </c>
    </row>
    <row r="21" spans="1:11" x14ac:dyDescent="0.25">
      <c r="A21" s="43" t="s">
        <v>9</v>
      </c>
      <c r="B21" s="14">
        <v>0</v>
      </c>
      <c r="C21" s="14">
        <v>0</v>
      </c>
    </row>
    <row r="22" spans="1:11" x14ac:dyDescent="0.25">
      <c r="A22" s="43" t="s">
        <v>10</v>
      </c>
      <c r="B22" s="14">
        <v>0</v>
      </c>
      <c r="C22" s="14"/>
    </row>
    <row r="23" spans="1:11" x14ac:dyDescent="0.25">
      <c r="A23" s="43" t="s">
        <v>11</v>
      </c>
      <c r="B23" s="14">
        <f>F19</f>
        <v>0</v>
      </c>
      <c r="C23" s="14"/>
      <c r="E23" s="11"/>
      <c r="F23" s="11"/>
      <c r="G23" s="11"/>
    </row>
    <row r="24" spans="1:11" x14ac:dyDescent="0.25">
      <c r="A24" s="42" t="s">
        <v>12</v>
      </c>
      <c r="B24" s="14"/>
      <c r="C24" s="14"/>
      <c r="E24" s="16"/>
      <c r="F24" s="16"/>
      <c r="G24" s="16"/>
    </row>
    <row r="25" spans="1:11" x14ac:dyDescent="0.25">
      <c r="A25" s="43" t="s">
        <v>13</v>
      </c>
      <c r="B25" s="14">
        <v>0</v>
      </c>
      <c r="C25" s="14">
        <v>0</v>
      </c>
      <c r="E25" s="16"/>
      <c r="F25" s="16"/>
      <c r="G25" s="16"/>
    </row>
    <row r="26" spans="1:11" x14ac:dyDescent="0.25">
      <c r="A26" s="43" t="s">
        <v>14</v>
      </c>
      <c r="B26" s="14">
        <v>0</v>
      </c>
      <c r="C26" s="14">
        <v>0</v>
      </c>
      <c r="E26" s="16"/>
      <c r="F26" s="16"/>
      <c r="G26" s="16"/>
    </row>
    <row r="27" spans="1:11" x14ac:dyDescent="0.25">
      <c r="A27" s="43" t="s">
        <v>15</v>
      </c>
      <c r="B27" s="14">
        <v>0</v>
      </c>
      <c r="C27" s="14">
        <v>0</v>
      </c>
      <c r="E27" s="16"/>
      <c r="F27" s="16"/>
      <c r="G27" s="16"/>
    </row>
    <row r="28" spans="1:11" x14ac:dyDescent="0.25">
      <c r="A28" s="43" t="s">
        <v>16</v>
      </c>
      <c r="B28" s="14">
        <v>0</v>
      </c>
      <c r="C28" s="14">
        <v>0</v>
      </c>
      <c r="E28" s="16"/>
      <c r="F28" s="16"/>
      <c r="G28" s="16"/>
    </row>
    <row r="29" spans="1:11" x14ac:dyDescent="0.25">
      <c r="A29" s="43" t="s">
        <v>17</v>
      </c>
      <c r="B29" s="14">
        <v>0</v>
      </c>
      <c r="C29" s="14"/>
      <c r="E29" s="16"/>
      <c r="F29" s="16"/>
      <c r="G29" s="16"/>
    </row>
    <row r="30" spans="1:11" ht="15.75" thickBot="1" x14ac:dyDescent="0.3">
      <c r="A30" s="43" t="s">
        <v>18</v>
      </c>
      <c r="B30" s="41">
        <f>E36+E15+F19</f>
        <v>1138.48</v>
      </c>
      <c r="C30" s="15"/>
      <c r="E30" s="16"/>
      <c r="F30" s="16"/>
      <c r="G30" s="16"/>
    </row>
    <row r="31" spans="1:11" ht="15.75" thickTop="1" x14ac:dyDescent="0.25">
      <c r="B31" s="14">
        <f>SUM(B17:B30)</f>
        <v>1138.48</v>
      </c>
      <c r="C31" s="14">
        <f t="shared" ref="C31" si="0">SUM(C17:C30)</f>
        <v>0</v>
      </c>
      <c r="E31" s="16"/>
      <c r="F31" s="16"/>
      <c r="G31" s="16"/>
    </row>
    <row r="32" spans="1:11" x14ac:dyDescent="0.25">
      <c r="B32" s="6"/>
      <c r="C32" s="6"/>
      <c r="E32" s="16"/>
      <c r="F32" s="16"/>
      <c r="G32" s="16"/>
    </row>
    <row r="33" spans="1:10" x14ac:dyDescent="0.25">
      <c r="E33" s="16"/>
      <c r="F33" s="16"/>
      <c r="G33" s="16"/>
    </row>
    <row r="34" spans="1:10" x14ac:dyDescent="0.25">
      <c r="A34" t="s">
        <v>19</v>
      </c>
      <c r="B34" s="44">
        <f>Valuation!B17</f>
        <v>90057.86</v>
      </c>
      <c r="C34" s="45"/>
      <c r="E34" s="16"/>
      <c r="F34" s="16"/>
      <c r="G34" s="16"/>
    </row>
    <row r="35" spans="1:10" x14ac:dyDescent="0.25">
      <c r="C35" s="43"/>
      <c r="E35" s="16"/>
      <c r="F35" s="16"/>
      <c r="G35" s="35"/>
    </row>
    <row r="36" spans="1:10" x14ac:dyDescent="0.25">
      <c r="D36" s="11"/>
      <c r="E36" s="35"/>
      <c r="F36" s="35"/>
      <c r="G36" s="25"/>
      <c r="H36" s="11"/>
      <c r="I36" s="11"/>
      <c r="J36" s="11"/>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election activeCell="C18" sqref="C18"/>
    </sheetView>
  </sheetViews>
  <sheetFormatPr defaultRowHeight="15" x14ac:dyDescent="0.25"/>
  <cols>
    <col min="1" max="1" width="42.28515625" customWidth="1"/>
    <col min="2" max="2" width="10.140625" bestFit="1" customWidth="1"/>
    <col min="3" max="3" width="16.28515625" bestFit="1" customWidth="1"/>
    <col min="4" max="4" width="23.85546875" style="6" customWidth="1"/>
    <col min="5" max="5" width="11.5703125" bestFit="1" customWidth="1"/>
    <col min="6" max="6" width="13.42578125" bestFit="1" customWidth="1"/>
    <col min="7" max="7" width="9" bestFit="1" customWidth="1"/>
    <col min="8" max="8" width="16" bestFit="1" customWidth="1"/>
    <col min="9" max="9" width="7.5703125" bestFit="1" customWidth="1"/>
    <col min="10" max="10" width="10.5703125" bestFit="1" customWidth="1"/>
    <col min="12" max="12" width="10.5703125" bestFit="1" customWidth="1"/>
    <col min="15" max="15" width="10.5703125" bestFit="1" customWidth="1"/>
    <col min="17" max="17" width="10.42578125" bestFit="1" customWidth="1"/>
    <col min="18" max="18" width="10.5703125" bestFit="1" customWidth="1"/>
    <col min="19" max="21" width="9.28515625" bestFit="1" customWidth="1"/>
  </cols>
  <sheetData>
    <row r="1" spans="1:21" ht="15.75" thickBot="1" x14ac:dyDescent="0.3">
      <c r="A1" s="2" t="s">
        <v>46</v>
      </c>
      <c r="B1" s="3" t="s">
        <v>47</v>
      </c>
      <c r="C1" s="3" t="s">
        <v>48</v>
      </c>
      <c r="D1" s="3" t="s">
        <v>49</v>
      </c>
      <c r="E1" s="3" t="s">
        <v>22</v>
      </c>
      <c r="F1" s="3" t="s">
        <v>50</v>
      </c>
      <c r="G1" s="3" t="s">
        <v>23</v>
      </c>
      <c r="H1" s="3" t="s">
        <v>51</v>
      </c>
      <c r="I1" s="3" t="s">
        <v>21</v>
      </c>
      <c r="J1" s="3" t="s">
        <v>24</v>
      </c>
      <c r="K1" s="3" t="s">
        <v>40</v>
      </c>
      <c r="L1" s="3" t="s">
        <v>26</v>
      </c>
      <c r="M1" s="3" t="s">
        <v>41</v>
      </c>
      <c r="N1" s="3" t="s">
        <v>28</v>
      </c>
      <c r="O1" s="3" t="s">
        <v>29</v>
      </c>
      <c r="P1" s="3" t="s">
        <v>30</v>
      </c>
      <c r="Q1" s="3" t="s">
        <v>31</v>
      </c>
      <c r="R1" s="3" t="s">
        <v>32</v>
      </c>
      <c r="S1" s="3" t="s">
        <v>33</v>
      </c>
      <c r="T1" s="3" t="s">
        <v>34</v>
      </c>
      <c r="U1" s="3" t="s">
        <v>35</v>
      </c>
    </row>
    <row r="2" spans="1:21" x14ac:dyDescent="0.25">
      <c r="A2" s="12" t="s">
        <v>67</v>
      </c>
      <c r="B2" s="4">
        <v>90057.86</v>
      </c>
      <c r="C2" s="51">
        <v>43195</v>
      </c>
      <c r="D2" s="32">
        <v>91196</v>
      </c>
      <c r="E2" s="36"/>
      <c r="F2" s="36"/>
      <c r="G2" s="36"/>
      <c r="H2" s="36"/>
      <c r="I2" s="36"/>
      <c r="J2" s="36"/>
      <c r="K2" s="36"/>
      <c r="L2" s="36"/>
      <c r="M2" s="36"/>
      <c r="N2" s="36"/>
      <c r="O2" s="36"/>
      <c r="P2" s="36"/>
      <c r="Q2" s="36"/>
      <c r="R2" s="36"/>
      <c r="S2" s="36"/>
      <c r="T2" s="36"/>
      <c r="U2" s="36"/>
    </row>
    <row r="3" spans="1:21" x14ac:dyDescent="0.25">
      <c r="A3" s="12"/>
      <c r="B3" s="5"/>
      <c r="C3" s="1"/>
      <c r="D3" s="33"/>
      <c r="E3" s="37"/>
      <c r="F3" s="37"/>
      <c r="G3" s="37"/>
      <c r="H3" s="37"/>
      <c r="I3" s="36"/>
      <c r="J3" s="37"/>
      <c r="K3" s="37"/>
      <c r="L3" s="37"/>
      <c r="M3" s="37"/>
      <c r="N3" s="37"/>
      <c r="O3" s="37"/>
      <c r="P3" s="37"/>
      <c r="Q3" s="37"/>
      <c r="R3" s="37"/>
      <c r="S3" s="37"/>
      <c r="T3" s="37"/>
      <c r="U3" s="37"/>
    </row>
    <row r="4" spans="1:21" x14ac:dyDescent="0.25">
      <c r="A4" s="12"/>
      <c r="B4" s="5"/>
      <c r="C4" s="1"/>
      <c r="D4" s="33"/>
      <c r="E4" s="37"/>
      <c r="F4" s="37"/>
      <c r="G4" s="37"/>
      <c r="H4" s="37"/>
      <c r="I4" s="36"/>
      <c r="J4" s="37"/>
      <c r="K4" s="37"/>
      <c r="L4" s="37"/>
      <c r="M4" s="37"/>
      <c r="N4" s="37"/>
      <c r="O4" s="37"/>
      <c r="P4" s="37"/>
      <c r="Q4" s="37"/>
      <c r="R4" s="37"/>
      <c r="S4" s="37"/>
      <c r="T4" s="37"/>
      <c r="U4" s="37"/>
    </row>
    <row r="5" spans="1:21" x14ac:dyDescent="0.25">
      <c r="A5" s="12"/>
      <c r="B5" s="5"/>
      <c r="C5" s="1"/>
      <c r="D5" s="33"/>
      <c r="E5" s="37"/>
      <c r="F5" s="37"/>
      <c r="G5" s="37"/>
      <c r="H5" s="37"/>
      <c r="I5" s="36"/>
      <c r="J5" s="37"/>
      <c r="K5" s="37"/>
      <c r="L5" s="37"/>
      <c r="M5" s="37"/>
      <c r="N5" s="37"/>
      <c r="O5" s="37"/>
      <c r="P5" s="37"/>
      <c r="Q5" s="37"/>
      <c r="R5" s="37"/>
      <c r="S5" s="37"/>
      <c r="T5" s="37"/>
      <c r="U5" s="37"/>
    </row>
    <row r="6" spans="1:21" x14ac:dyDescent="0.25">
      <c r="A6" s="12"/>
      <c r="B6" s="5"/>
      <c r="C6" s="1"/>
      <c r="D6" s="33"/>
      <c r="E6" s="37"/>
      <c r="F6" s="37"/>
      <c r="G6" s="37"/>
      <c r="H6" s="37"/>
      <c r="I6" s="36"/>
      <c r="J6" s="37"/>
      <c r="K6" s="37"/>
      <c r="L6" s="37"/>
      <c r="M6" s="37"/>
      <c r="N6" s="37"/>
      <c r="O6" s="37"/>
      <c r="P6" s="37"/>
      <c r="Q6" s="37"/>
      <c r="R6" s="37"/>
      <c r="S6" s="37"/>
      <c r="T6" s="37"/>
      <c r="U6" s="37"/>
    </row>
    <row r="7" spans="1:21" x14ac:dyDescent="0.25">
      <c r="A7" s="12"/>
      <c r="B7" s="5"/>
      <c r="C7" s="1"/>
      <c r="D7" s="33"/>
      <c r="E7" s="37"/>
      <c r="F7" s="37"/>
      <c r="G7" s="37"/>
      <c r="H7" s="37"/>
      <c r="I7" s="36"/>
      <c r="J7" s="37"/>
      <c r="K7" s="37"/>
      <c r="L7" s="37"/>
      <c r="M7" s="37"/>
      <c r="N7" s="37"/>
      <c r="O7" s="37"/>
      <c r="P7" s="37"/>
      <c r="Q7" s="37"/>
      <c r="R7" s="37"/>
      <c r="S7" s="37"/>
      <c r="T7" s="37"/>
      <c r="U7" s="37"/>
    </row>
    <row r="8" spans="1:21" x14ac:dyDescent="0.25">
      <c r="A8" s="12"/>
      <c r="B8" s="5"/>
      <c r="C8" s="1"/>
      <c r="D8" s="33"/>
      <c r="E8" s="37"/>
      <c r="F8" s="37"/>
      <c r="G8" s="37"/>
      <c r="H8" s="37"/>
      <c r="I8" s="36"/>
      <c r="J8" s="37"/>
      <c r="K8" s="37"/>
      <c r="L8" s="37"/>
      <c r="M8" s="37"/>
      <c r="N8" s="37"/>
      <c r="O8" s="37"/>
      <c r="P8" s="37"/>
      <c r="Q8" s="37"/>
      <c r="R8" s="37"/>
      <c r="S8" s="37"/>
      <c r="T8" s="37"/>
      <c r="U8" s="37"/>
    </row>
    <row r="9" spans="1:21" x14ac:dyDescent="0.25">
      <c r="A9" s="12"/>
      <c r="B9" s="5"/>
      <c r="C9" s="1"/>
      <c r="D9" s="33"/>
      <c r="E9" s="37"/>
      <c r="F9" s="37"/>
      <c r="G9" s="37"/>
      <c r="H9" s="37"/>
      <c r="I9" s="36"/>
      <c r="J9" s="37"/>
      <c r="K9" s="37"/>
      <c r="L9" s="37"/>
      <c r="M9" s="37"/>
      <c r="N9" s="37"/>
      <c r="O9" s="37"/>
      <c r="P9" s="37"/>
      <c r="Q9" s="37"/>
      <c r="R9" s="37"/>
      <c r="S9" s="37"/>
      <c r="T9" s="37"/>
      <c r="U9" s="37"/>
    </row>
    <row r="10" spans="1:21" x14ac:dyDescent="0.25">
      <c r="A10" s="12"/>
      <c r="B10" s="5"/>
      <c r="C10" s="1"/>
      <c r="D10" s="33"/>
      <c r="E10" s="37"/>
      <c r="F10" s="37"/>
      <c r="G10" s="37"/>
      <c r="H10" s="37"/>
      <c r="I10" s="36"/>
      <c r="J10" s="37"/>
      <c r="K10" s="37"/>
      <c r="L10" s="37"/>
      <c r="M10" s="37"/>
      <c r="N10" s="37"/>
      <c r="O10" s="37"/>
      <c r="P10" s="37"/>
      <c r="Q10" s="37"/>
      <c r="R10" s="37"/>
      <c r="S10" s="37"/>
      <c r="T10" s="37"/>
      <c r="U10" s="37"/>
    </row>
    <row r="11" spans="1:21" x14ac:dyDescent="0.25">
      <c r="A11" s="12"/>
      <c r="B11" s="5"/>
      <c r="C11" s="1"/>
      <c r="D11" s="33"/>
      <c r="E11" s="37"/>
      <c r="F11" s="37"/>
      <c r="G11" s="37"/>
      <c r="H11" s="37"/>
      <c r="I11" s="36"/>
      <c r="J11" s="37"/>
      <c r="K11" s="37"/>
      <c r="L11" s="37"/>
      <c r="M11" s="37"/>
      <c r="N11" s="37"/>
      <c r="O11" s="37"/>
      <c r="P11" s="37"/>
      <c r="Q11" s="37"/>
      <c r="R11" s="37"/>
      <c r="S11" s="37"/>
      <c r="T11" s="37"/>
      <c r="U11" s="37"/>
    </row>
    <row r="12" spans="1:21" x14ac:dyDescent="0.25">
      <c r="A12" s="12"/>
      <c r="B12" s="5"/>
      <c r="C12" s="1"/>
      <c r="D12" s="33"/>
      <c r="E12" s="37"/>
      <c r="F12" s="37"/>
      <c r="G12" s="37"/>
      <c r="H12" s="37"/>
      <c r="I12" s="36"/>
      <c r="J12" s="37"/>
      <c r="K12" s="37"/>
      <c r="L12" s="37"/>
      <c r="M12" s="37"/>
      <c r="N12" s="37"/>
      <c r="O12" s="37"/>
      <c r="P12" s="37"/>
      <c r="Q12" s="37"/>
      <c r="R12" s="37"/>
      <c r="S12" s="37"/>
      <c r="T12" s="37"/>
      <c r="U12" s="37"/>
    </row>
    <row r="13" spans="1:21" ht="15.75" thickBot="1" x14ac:dyDescent="0.3">
      <c r="A13" s="12"/>
      <c r="B13" s="7"/>
      <c r="C13" s="8"/>
      <c r="D13" s="34"/>
      <c r="E13" s="38"/>
      <c r="F13" s="38"/>
      <c r="G13" s="38"/>
      <c r="H13" s="38"/>
      <c r="I13" s="38"/>
      <c r="J13" s="38"/>
      <c r="K13" s="38"/>
      <c r="L13" s="38"/>
      <c r="M13" s="38"/>
      <c r="N13" s="38"/>
      <c r="O13" s="38"/>
      <c r="P13" s="38"/>
      <c r="Q13" s="38"/>
      <c r="R13" s="38"/>
      <c r="S13" s="38"/>
      <c r="T13" s="38"/>
      <c r="U13" s="38"/>
    </row>
    <row r="14" spans="1:21" x14ac:dyDescent="0.25">
      <c r="A14" s="29" t="s">
        <v>38</v>
      </c>
      <c r="B14" s="30">
        <f>B3</f>
        <v>0</v>
      </c>
      <c r="C14" s="30"/>
      <c r="D14" s="30">
        <f t="shared" ref="D14:G14" si="0">D3</f>
        <v>0</v>
      </c>
      <c r="E14" s="30">
        <f t="shared" si="0"/>
        <v>0</v>
      </c>
      <c r="F14" s="30"/>
      <c r="G14" s="30">
        <f t="shared" si="0"/>
        <v>0</v>
      </c>
      <c r="H14" s="30"/>
      <c r="I14" s="30">
        <f>I3</f>
        <v>0</v>
      </c>
      <c r="J14" s="30"/>
      <c r="K14" s="30"/>
      <c r="L14" s="30"/>
      <c r="M14" s="30"/>
      <c r="N14" s="30"/>
      <c r="O14" s="30"/>
      <c r="P14" s="30"/>
      <c r="Q14" s="30"/>
      <c r="R14" s="30"/>
      <c r="S14" s="30"/>
      <c r="T14" s="30"/>
      <c r="U14" s="30"/>
    </row>
    <row r="15" spans="1:21" x14ac:dyDescent="0.25">
      <c r="A15" s="31" t="s">
        <v>39</v>
      </c>
      <c r="B15" s="27">
        <f>B4</f>
        <v>0</v>
      </c>
      <c r="C15" s="27"/>
      <c r="D15" s="27">
        <f t="shared" ref="D15:G15" si="1">D4</f>
        <v>0</v>
      </c>
      <c r="E15" s="27">
        <f t="shared" si="1"/>
        <v>0</v>
      </c>
      <c r="F15" s="27"/>
      <c r="G15" s="27">
        <f t="shared" si="1"/>
        <v>0</v>
      </c>
      <c r="H15" s="27"/>
      <c r="I15" s="27">
        <f>I4</f>
        <v>0</v>
      </c>
      <c r="J15" s="27"/>
      <c r="K15" s="27"/>
      <c r="L15" s="27"/>
      <c r="M15" s="27"/>
      <c r="N15" s="27"/>
      <c r="O15" s="27"/>
      <c r="P15" s="27"/>
      <c r="Q15" s="27"/>
      <c r="R15" s="27"/>
      <c r="S15" s="27"/>
      <c r="T15" s="27"/>
      <c r="U15" s="27"/>
    </row>
    <row r="16" spans="1:21" ht="15.75" thickBot="1" x14ac:dyDescent="0.3">
      <c r="A16" s="28" t="s">
        <v>37</v>
      </c>
      <c r="B16" s="39">
        <f>B2</f>
        <v>90057.86</v>
      </c>
      <c r="C16" s="39"/>
      <c r="D16" s="39">
        <f t="shared" ref="D16:G16" si="2">D2</f>
        <v>91196</v>
      </c>
      <c r="E16" s="39">
        <f t="shared" si="2"/>
        <v>0</v>
      </c>
      <c r="F16" s="39"/>
      <c r="G16" s="39">
        <f t="shared" si="2"/>
        <v>0</v>
      </c>
      <c r="H16" s="39"/>
      <c r="I16" s="39">
        <f>I2</f>
        <v>0</v>
      </c>
      <c r="J16" s="39"/>
      <c r="K16" s="39"/>
      <c r="L16" s="39"/>
      <c r="M16" s="39"/>
      <c r="N16" s="39"/>
      <c r="O16" s="39"/>
      <c r="P16" s="39"/>
      <c r="Q16" s="39"/>
      <c r="R16" s="39"/>
      <c r="S16" s="39"/>
      <c r="T16" s="39"/>
      <c r="U16" s="39"/>
    </row>
    <row r="17" spans="1:21" ht="15.75" thickBot="1" x14ac:dyDescent="0.3">
      <c r="A17" s="9" t="s">
        <v>36</v>
      </c>
      <c r="B17" s="10">
        <f>SUM(B2:B13)</f>
        <v>90057.86</v>
      </c>
      <c r="C17" s="10"/>
      <c r="D17" s="10">
        <f t="shared" ref="D17:G17" si="3">SUM(D2:D13)</f>
        <v>91196</v>
      </c>
      <c r="E17" s="10">
        <f t="shared" si="3"/>
        <v>0</v>
      </c>
      <c r="F17" s="10"/>
      <c r="G17" s="10">
        <f t="shared" si="3"/>
        <v>0</v>
      </c>
      <c r="H17" s="10"/>
      <c r="I17" s="10">
        <f>SUM(I2:I13)</f>
        <v>0</v>
      </c>
      <c r="J17" s="10"/>
      <c r="K17" s="10"/>
      <c r="L17" s="10"/>
      <c r="M17" s="10"/>
      <c r="N17" s="10"/>
      <c r="O17" s="10"/>
      <c r="P17" s="10"/>
      <c r="Q17" s="10"/>
      <c r="R17" s="10"/>
      <c r="S17" s="10"/>
      <c r="T17" s="10"/>
      <c r="U17" s="10"/>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5" sqref="A5"/>
    </sheetView>
  </sheetViews>
  <sheetFormatPr defaultRowHeight="15" x14ac:dyDescent="0.25"/>
  <cols>
    <col min="1" max="1" width="10.7109375" bestFit="1" customWidth="1"/>
  </cols>
  <sheetData>
    <row r="1" spans="1:2" x14ac:dyDescent="0.25">
      <c r="A1" s="21">
        <v>43209</v>
      </c>
      <c r="B1" t="s">
        <v>68</v>
      </c>
    </row>
    <row r="2" spans="1:2" x14ac:dyDescent="0.25">
      <c r="A2" s="21">
        <v>43209</v>
      </c>
      <c r="B2" t="s">
        <v>69</v>
      </c>
    </row>
    <row r="3" spans="1:2" x14ac:dyDescent="0.25">
      <c r="A3" s="21">
        <v>43213</v>
      </c>
      <c r="B3" t="s">
        <v>96</v>
      </c>
    </row>
    <row r="4" spans="1:2" x14ac:dyDescent="0.25">
      <c r="A4"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tabSelected="1" workbookViewId="0">
      <pane ySplit="1" topLeftCell="A57" activePane="bottomLeft" state="frozen"/>
      <selection pane="bottomLeft" activeCell="I52" sqref="I52"/>
    </sheetView>
  </sheetViews>
  <sheetFormatPr defaultRowHeight="15" x14ac:dyDescent="0.25"/>
  <cols>
    <col min="1" max="1" width="28" bestFit="1" customWidth="1"/>
    <col min="2" max="2" width="13.28515625" bestFit="1" customWidth="1"/>
    <col min="3" max="3" width="13.28515625" style="52" customWidth="1"/>
    <col min="4" max="4" width="13.7109375" bestFit="1" customWidth="1"/>
    <col min="5" max="6" width="11.5703125" bestFit="1" customWidth="1"/>
    <col min="7" max="7" width="17.42578125" bestFit="1" customWidth="1"/>
    <col min="8" max="8" width="15" bestFit="1" customWidth="1"/>
    <col min="9" max="9" width="18" bestFit="1" customWidth="1"/>
    <col min="10" max="10" width="16" bestFit="1" customWidth="1"/>
  </cols>
  <sheetData>
    <row r="1" spans="1:10" s="11" customFormat="1" x14ac:dyDescent="0.25">
      <c r="A1" s="11" t="s">
        <v>70</v>
      </c>
      <c r="B1" s="11" t="s">
        <v>71</v>
      </c>
      <c r="C1" s="35" t="s">
        <v>82</v>
      </c>
      <c r="D1" s="11" t="s">
        <v>72</v>
      </c>
      <c r="E1" s="11" t="s">
        <v>73</v>
      </c>
      <c r="F1" s="11" t="s">
        <v>74</v>
      </c>
      <c r="G1" s="11" t="s">
        <v>75</v>
      </c>
      <c r="H1" s="11" t="s">
        <v>76</v>
      </c>
      <c r="I1" s="11" t="s">
        <v>77</v>
      </c>
      <c r="J1" s="11" t="s">
        <v>78</v>
      </c>
    </row>
    <row r="2" spans="1:10" x14ac:dyDescent="0.25">
      <c r="A2" s="21">
        <v>41375</v>
      </c>
      <c r="B2" t="s">
        <v>79</v>
      </c>
      <c r="C2" s="52">
        <v>35587.83</v>
      </c>
      <c r="D2" s="52">
        <v>35587.83</v>
      </c>
      <c r="E2" s="52"/>
      <c r="F2" s="52">
        <f>D2</f>
        <v>35587.83</v>
      </c>
      <c r="G2" s="52">
        <f>D2</f>
        <v>35587.83</v>
      </c>
      <c r="H2" s="52"/>
      <c r="I2" s="53">
        <f>G2/F3</f>
        <v>0.57410004049112018</v>
      </c>
      <c r="J2" s="53">
        <f>H3/F3</f>
        <v>0.42589995950887982</v>
      </c>
    </row>
    <row r="3" spans="1:10" x14ac:dyDescent="0.25">
      <c r="A3" s="21">
        <v>41376</v>
      </c>
      <c r="B3" t="s">
        <v>80</v>
      </c>
      <c r="C3" s="52">
        <v>26401.07</v>
      </c>
      <c r="D3" s="52"/>
      <c r="E3" s="52">
        <v>26401.07</v>
      </c>
      <c r="F3" s="52">
        <f>F2+E3</f>
        <v>61988.9</v>
      </c>
      <c r="G3" s="52"/>
      <c r="H3" s="52">
        <f>E3</f>
        <v>26401.07</v>
      </c>
      <c r="I3" s="54">
        <f>I2</f>
        <v>0.57410004049112018</v>
      </c>
      <c r="J3" s="53">
        <f>H3/F3</f>
        <v>0.42589995950887982</v>
      </c>
    </row>
    <row r="4" spans="1:10" x14ac:dyDescent="0.25">
      <c r="A4" s="21"/>
      <c r="D4" s="52"/>
      <c r="E4" s="52"/>
      <c r="F4" s="52"/>
      <c r="G4" s="52"/>
      <c r="H4" s="52"/>
      <c r="I4" s="54">
        <f t="shared" ref="I4" si="0">I3</f>
        <v>0.57410004049112018</v>
      </c>
      <c r="J4" s="53">
        <f>J3</f>
        <v>0.42589995950887982</v>
      </c>
    </row>
    <row r="5" spans="1:10" x14ac:dyDescent="0.25">
      <c r="A5" s="21">
        <v>41389</v>
      </c>
      <c r="B5" t="s">
        <v>81</v>
      </c>
      <c r="C5" s="52">
        <v>-1254</v>
      </c>
      <c r="D5" s="52">
        <f>C5*I3</f>
        <v>-719.92145077586474</v>
      </c>
      <c r="E5" s="55">
        <f>C5*J3</f>
        <v>-534.07854922413526</v>
      </c>
      <c r="F5" s="52">
        <f>F3+C5</f>
        <v>60734.9</v>
      </c>
      <c r="G5" s="52">
        <f>D5</f>
        <v>-719.92145077586474</v>
      </c>
      <c r="H5" s="52">
        <f>E5</f>
        <v>-534.07854922413526</v>
      </c>
      <c r="I5" s="54"/>
      <c r="J5" s="53"/>
    </row>
    <row r="6" spans="1:10" x14ac:dyDescent="0.25">
      <c r="A6" s="21">
        <v>41389</v>
      </c>
      <c r="B6" t="s">
        <v>83</v>
      </c>
      <c r="C6" s="52">
        <v>-20</v>
      </c>
      <c r="D6" s="52">
        <f t="shared" ref="D6" si="1">C6*I4</f>
        <v>-11.482000809822404</v>
      </c>
      <c r="E6" s="55">
        <f t="shared" ref="E6" si="2">C6*J4</f>
        <v>-8.517999190177596</v>
      </c>
      <c r="F6" s="52">
        <f t="shared" ref="F6:F24" si="3">F5+C6</f>
        <v>60714.9</v>
      </c>
      <c r="G6" s="52">
        <f>D6</f>
        <v>-11.482000809822404</v>
      </c>
      <c r="H6" s="52">
        <f>E6</f>
        <v>-8.517999190177596</v>
      </c>
      <c r="I6" s="54"/>
      <c r="J6" s="53"/>
    </row>
    <row r="7" spans="1:10" x14ac:dyDescent="0.25">
      <c r="A7" s="21">
        <v>41389</v>
      </c>
      <c r="B7" t="s">
        <v>81</v>
      </c>
      <c r="C7" s="52">
        <v>-1242</v>
      </c>
      <c r="D7" s="52">
        <f>C7*I3</f>
        <v>-713.03225028997122</v>
      </c>
      <c r="E7" s="55">
        <f>C7*J3</f>
        <v>-528.96774971002878</v>
      </c>
      <c r="F7" s="52">
        <f t="shared" si="3"/>
        <v>59472.9</v>
      </c>
      <c r="G7" s="52">
        <f t="shared" ref="G7:G17" si="4">D7</f>
        <v>-713.03225028997122</v>
      </c>
      <c r="H7" s="52">
        <f t="shared" ref="H7:H17" si="5">E7</f>
        <v>-528.96774971002878</v>
      </c>
      <c r="I7" s="54"/>
      <c r="J7" s="53"/>
    </row>
    <row r="8" spans="1:10" x14ac:dyDescent="0.25">
      <c r="A8" s="21">
        <v>41389</v>
      </c>
      <c r="B8" t="s">
        <v>83</v>
      </c>
      <c r="C8" s="52">
        <v>-20</v>
      </c>
      <c r="D8" s="52">
        <f>C8*I3</f>
        <v>-11.482000809822404</v>
      </c>
      <c r="E8" s="55">
        <f>C8*J3</f>
        <v>-8.517999190177596</v>
      </c>
      <c r="F8" s="52">
        <f t="shared" si="3"/>
        <v>59452.9</v>
      </c>
      <c r="G8" s="52">
        <f t="shared" si="4"/>
        <v>-11.482000809822404</v>
      </c>
      <c r="H8" s="52">
        <f t="shared" si="5"/>
        <v>-8.517999190177596</v>
      </c>
      <c r="I8" s="54"/>
      <c r="J8" s="53"/>
    </row>
    <row r="9" spans="1:10" x14ac:dyDescent="0.25">
      <c r="A9" s="21">
        <v>41389</v>
      </c>
      <c r="B9" t="s">
        <v>84</v>
      </c>
      <c r="C9" s="52">
        <v>-600</v>
      </c>
      <c r="D9" s="52">
        <f>C9*I3</f>
        <v>-344.46002429467211</v>
      </c>
      <c r="E9" s="55">
        <f>C9*J3</f>
        <v>-255.53997570532789</v>
      </c>
      <c r="F9" s="52">
        <f t="shared" si="3"/>
        <v>58852.9</v>
      </c>
      <c r="G9" s="52">
        <f t="shared" si="4"/>
        <v>-344.46002429467211</v>
      </c>
      <c r="H9" s="52">
        <f t="shared" si="5"/>
        <v>-255.53997570532789</v>
      </c>
      <c r="I9" s="54"/>
      <c r="J9" s="53"/>
    </row>
    <row r="10" spans="1:10" x14ac:dyDescent="0.25">
      <c r="A10" s="21">
        <v>41389</v>
      </c>
      <c r="B10" t="s">
        <v>83</v>
      </c>
      <c r="C10" s="52">
        <v>-20</v>
      </c>
      <c r="D10" s="52">
        <f>C10*I3</f>
        <v>-11.482000809822404</v>
      </c>
      <c r="E10" s="55">
        <f>C10*J3</f>
        <v>-8.517999190177596</v>
      </c>
      <c r="F10" s="52">
        <f t="shared" si="3"/>
        <v>58832.9</v>
      </c>
      <c r="G10" s="52">
        <f t="shared" si="4"/>
        <v>-11.482000809822404</v>
      </c>
      <c r="H10" s="52">
        <f t="shared" si="5"/>
        <v>-8.517999190177596</v>
      </c>
      <c r="I10" s="54"/>
      <c r="J10" s="53"/>
    </row>
    <row r="11" spans="1:10" x14ac:dyDescent="0.25">
      <c r="A11" s="21">
        <v>41396</v>
      </c>
      <c r="B11" t="s">
        <v>83</v>
      </c>
      <c r="C11" s="52">
        <v>-20</v>
      </c>
      <c r="D11" s="52">
        <f>C11*I3</f>
        <v>-11.482000809822404</v>
      </c>
      <c r="E11" s="55">
        <f>C11*J3</f>
        <v>-8.517999190177596</v>
      </c>
      <c r="F11" s="52">
        <f t="shared" si="3"/>
        <v>58812.9</v>
      </c>
      <c r="G11" s="52">
        <f t="shared" si="4"/>
        <v>-11.482000809822404</v>
      </c>
      <c r="H11" s="52">
        <f t="shared" si="5"/>
        <v>-8.517999190177596</v>
      </c>
      <c r="I11" s="54"/>
      <c r="J11" s="53"/>
    </row>
    <row r="12" spans="1:10" x14ac:dyDescent="0.25">
      <c r="A12" s="21">
        <v>41403</v>
      </c>
      <c r="B12" t="s">
        <v>85</v>
      </c>
      <c r="C12" s="52">
        <v>4.75</v>
      </c>
      <c r="D12" s="52">
        <f>C12*I3</f>
        <v>2.7269751923328207</v>
      </c>
      <c r="E12" s="55">
        <f>C12*J3</f>
        <v>2.0230248076671793</v>
      </c>
      <c r="F12" s="52">
        <f t="shared" si="3"/>
        <v>58817.65</v>
      </c>
      <c r="G12" s="52">
        <f t="shared" si="4"/>
        <v>2.7269751923328207</v>
      </c>
      <c r="H12" s="52">
        <f t="shared" si="5"/>
        <v>2.0230248076671793</v>
      </c>
      <c r="I12" s="54"/>
      <c r="J12" s="53"/>
    </row>
    <row r="13" spans="1:10" x14ac:dyDescent="0.25">
      <c r="A13" s="21">
        <v>41435</v>
      </c>
      <c r="B13" t="s">
        <v>85</v>
      </c>
      <c r="C13" s="52">
        <v>5.16</v>
      </c>
      <c r="D13" s="52">
        <f>C13*I3</f>
        <v>2.9623562089341804</v>
      </c>
      <c r="E13" s="55">
        <f>C13*J3</f>
        <v>2.1976437910658198</v>
      </c>
      <c r="F13" s="52">
        <f t="shared" si="3"/>
        <v>58822.810000000005</v>
      </c>
      <c r="G13" s="52">
        <f t="shared" si="4"/>
        <v>2.9623562089341804</v>
      </c>
      <c r="H13" s="52">
        <f t="shared" si="5"/>
        <v>2.1976437910658198</v>
      </c>
      <c r="I13" s="54"/>
      <c r="J13" s="53"/>
    </row>
    <row r="14" spans="1:10" x14ac:dyDescent="0.25">
      <c r="A14" s="21">
        <v>41456</v>
      </c>
      <c r="B14" t="s">
        <v>81</v>
      </c>
      <c r="C14" s="52">
        <v>-310.5</v>
      </c>
      <c r="D14" s="52">
        <f>C14*I3</f>
        <v>-178.2580625724928</v>
      </c>
      <c r="E14" s="55">
        <f>C14*J3</f>
        <v>-132.2419374275072</v>
      </c>
      <c r="F14" s="52">
        <f t="shared" si="3"/>
        <v>58512.310000000005</v>
      </c>
      <c r="G14" s="52">
        <f t="shared" ref="G14" si="6">D14</f>
        <v>-178.2580625724928</v>
      </c>
      <c r="H14" s="52">
        <f t="shared" ref="H14" si="7">E14</f>
        <v>-132.2419374275072</v>
      </c>
      <c r="I14" s="54"/>
      <c r="J14" s="53"/>
    </row>
    <row r="15" spans="1:10" x14ac:dyDescent="0.25">
      <c r="A15" s="21">
        <v>41457</v>
      </c>
      <c r="B15" t="s">
        <v>86</v>
      </c>
      <c r="C15" s="52">
        <v>-30.59</v>
      </c>
      <c r="D15" s="52">
        <f>C15*I3</f>
        <v>-17.561720238623366</v>
      </c>
      <c r="E15" s="55">
        <f>C15*J3</f>
        <v>-13.028279761376634</v>
      </c>
      <c r="F15" s="52">
        <f t="shared" si="3"/>
        <v>58481.720000000008</v>
      </c>
      <c r="G15" s="52">
        <f t="shared" si="4"/>
        <v>-17.561720238623366</v>
      </c>
      <c r="H15" s="52">
        <f t="shared" si="5"/>
        <v>-13.028279761376634</v>
      </c>
      <c r="I15" s="54"/>
      <c r="J15" s="53"/>
    </row>
    <row r="16" spans="1:10" x14ac:dyDescent="0.25">
      <c r="A16" s="21">
        <v>41464</v>
      </c>
      <c r="B16" t="s">
        <v>85</v>
      </c>
      <c r="C16" s="52">
        <v>4.67</v>
      </c>
      <c r="D16" s="52">
        <f>C16*I3</f>
        <v>2.681047189093531</v>
      </c>
      <c r="E16" s="55">
        <f>C16*J3</f>
        <v>1.9889528109064687</v>
      </c>
      <c r="F16" s="52">
        <f t="shared" si="3"/>
        <v>58486.390000000007</v>
      </c>
      <c r="G16" s="52">
        <f t="shared" ref="G16" si="8">D16</f>
        <v>2.681047189093531</v>
      </c>
      <c r="H16" s="52">
        <f t="shared" ref="H16" si="9">E16</f>
        <v>1.9889528109064687</v>
      </c>
      <c r="I16" s="54"/>
      <c r="J16" s="53"/>
    </row>
    <row r="17" spans="1:10" x14ac:dyDescent="0.25">
      <c r="A17" s="21">
        <v>41474</v>
      </c>
      <c r="B17" t="s">
        <v>87</v>
      </c>
      <c r="C17" s="52">
        <v>500</v>
      </c>
      <c r="D17" s="52">
        <f>C17/2</f>
        <v>250</v>
      </c>
      <c r="E17" s="55">
        <f>C17/2</f>
        <v>250</v>
      </c>
      <c r="F17" s="52">
        <f t="shared" si="3"/>
        <v>58986.390000000007</v>
      </c>
      <c r="G17" s="52">
        <f t="shared" si="4"/>
        <v>250</v>
      </c>
      <c r="H17" s="52">
        <f t="shared" si="5"/>
        <v>250</v>
      </c>
      <c r="J17" s="53"/>
    </row>
    <row r="18" spans="1:10" x14ac:dyDescent="0.25">
      <c r="A18" s="21">
        <v>41495</v>
      </c>
      <c r="B18" t="s">
        <v>85</v>
      </c>
      <c r="C18" s="52">
        <v>5</v>
      </c>
      <c r="D18" s="52">
        <f>C18*I3</f>
        <v>2.870500202455601</v>
      </c>
      <c r="E18" s="55">
        <f>C18*J3</f>
        <v>2.129499797544399</v>
      </c>
      <c r="F18" s="52">
        <f t="shared" si="3"/>
        <v>58991.390000000007</v>
      </c>
      <c r="G18" s="52">
        <f t="shared" ref="G18" si="10">D18</f>
        <v>2.870500202455601</v>
      </c>
      <c r="H18" s="52">
        <f t="shared" ref="H18" si="11">E18</f>
        <v>2.129499797544399</v>
      </c>
      <c r="I18" s="54"/>
      <c r="J18" s="53"/>
    </row>
    <row r="19" spans="1:10" x14ac:dyDescent="0.25">
      <c r="A19" s="21">
        <v>41505</v>
      </c>
      <c r="B19" t="s">
        <v>87</v>
      </c>
      <c r="C19" s="52">
        <v>500</v>
      </c>
      <c r="D19" s="52">
        <f>C19/2</f>
        <v>250</v>
      </c>
      <c r="E19" s="55">
        <f>C19/2</f>
        <v>250</v>
      </c>
      <c r="F19" s="52">
        <f t="shared" si="3"/>
        <v>59491.390000000007</v>
      </c>
      <c r="G19" s="52">
        <f t="shared" ref="G19:G20" si="12">D19</f>
        <v>250</v>
      </c>
      <c r="H19" s="52">
        <f t="shared" ref="H19:H20" si="13">E19</f>
        <v>250</v>
      </c>
      <c r="J19" s="53"/>
    </row>
    <row r="20" spans="1:10" x14ac:dyDescent="0.25">
      <c r="A20" s="21">
        <v>41526</v>
      </c>
      <c r="B20" t="s">
        <v>85</v>
      </c>
      <c r="C20" s="52">
        <v>5.04</v>
      </c>
      <c r="D20" s="52">
        <f>C20*I3</f>
        <v>2.8934642040752458</v>
      </c>
      <c r="E20" s="55">
        <f>C20*J3</f>
        <v>2.1465357959247542</v>
      </c>
      <c r="F20" s="52">
        <f t="shared" si="3"/>
        <v>59496.430000000008</v>
      </c>
      <c r="G20" s="52">
        <f t="shared" si="12"/>
        <v>2.8934642040752458</v>
      </c>
      <c r="H20" s="52">
        <f t="shared" si="13"/>
        <v>2.1465357959247542</v>
      </c>
      <c r="I20" s="54"/>
      <c r="J20" s="53"/>
    </row>
    <row r="21" spans="1:10" x14ac:dyDescent="0.25">
      <c r="A21" s="21">
        <v>41536</v>
      </c>
      <c r="B21" t="s">
        <v>87</v>
      </c>
      <c r="C21" s="52">
        <v>500</v>
      </c>
      <c r="D21" s="52">
        <f>C21/2</f>
        <v>250</v>
      </c>
      <c r="E21" s="55">
        <f>C21/2</f>
        <v>250</v>
      </c>
      <c r="F21" s="52">
        <f t="shared" si="3"/>
        <v>59996.430000000008</v>
      </c>
      <c r="G21" s="52">
        <f t="shared" ref="G21:G23" si="14">D21</f>
        <v>250</v>
      </c>
      <c r="H21" s="52">
        <f t="shared" ref="H21:H23" si="15">E21</f>
        <v>250</v>
      </c>
      <c r="J21" s="53"/>
    </row>
    <row r="22" spans="1:10" x14ac:dyDescent="0.25">
      <c r="A22" s="21">
        <v>41548</v>
      </c>
      <c r="B22" t="s">
        <v>81</v>
      </c>
      <c r="C22" s="52">
        <v>-310.5</v>
      </c>
      <c r="D22" s="52">
        <f>C22*I3</f>
        <v>-178.2580625724928</v>
      </c>
      <c r="E22" s="55">
        <f>C22*J3</f>
        <v>-132.2419374275072</v>
      </c>
      <c r="F22" s="52">
        <f t="shared" si="3"/>
        <v>59685.930000000008</v>
      </c>
      <c r="G22" s="52">
        <f t="shared" si="14"/>
        <v>-178.2580625724928</v>
      </c>
      <c r="H22" s="52">
        <f t="shared" si="15"/>
        <v>-132.2419374275072</v>
      </c>
      <c r="I22" s="54"/>
      <c r="J22" s="53"/>
    </row>
    <row r="23" spans="1:10" x14ac:dyDescent="0.25">
      <c r="A23" s="21">
        <v>41556</v>
      </c>
      <c r="B23" t="s">
        <v>85</v>
      </c>
      <c r="C23" s="52">
        <v>4.91</v>
      </c>
      <c r="D23" s="52">
        <f>C23*I3</f>
        <v>2.8188311988114001</v>
      </c>
      <c r="E23" s="55">
        <f>C23*J3</f>
        <v>2.0911688011886</v>
      </c>
      <c r="F23" s="52">
        <f t="shared" si="3"/>
        <v>59690.840000000011</v>
      </c>
      <c r="G23" s="52">
        <f t="shared" si="14"/>
        <v>2.8188311988114001</v>
      </c>
      <c r="H23" s="52">
        <f t="shared" si="15"/>
        <v>2.0911688011886</v>
      </c>
      <c r="I23" s="54"/>
      <c r="J23" s="53"/>
    </row>
    <row r="24" spans="1:10" x14ac:dyDescent="0.25">
      <c r="A24" s="21">
        <v>41568</v>
      </c>
      <c r="B24" t="s">
        <v>87</v>
      </c>
      <c r="C24" s="52">
        <v>500</v>
      </c>
      <c r="D24" s="52">
        <f>C24/2</f>
        <v>250</v>
      </c>
      <c r="E24" s="55">
        <f>C24/2</f>
        <v>250</v>
      </c>
      <c r="F24" s="52">
        <f t="shared" si="3"/>
        <v>60190.840000000011</v>
      </c>
      <c r="G24" s="52">
        <f t="shared" ref="G24:G25" si="16">D24</f>
        <v>250</v>
      </c>
      <c r="H24" s="52">
        <f t="shared" ref="H24:H25" si="17">E24</f>
        <v>250</v>
      </c>
      <c r="J24" s="53"/>
    </row>
    <row r="25" spans="1:10" x14ac:dyDescent="0.25">
      <c r="A25" s="21">
        <v>41589</v>
      </c>
      <c r="B25" t="s">
        <v>85</v>
      </c>
      <c r="C25" s="52">
        <v>5.43</v>
      </c>
      <c r="D25" s="52">
        <f>C25*I3</f>
        <v>3.1173632198667822</v>
      </c>
      <c r="E25" s="55">
        <f>C25*J3</f>
        <v>2.3126367801332175</v>
      </c>
      <c r="F25" s="52">
        <f t="shared" ref="F25:F92" si="18">F24+C25</f>
        <v>60196.270000000011</v>
      </c>
      <c r="G25" s="52">
        <f t="shared" si="16"/>
        <v>3.1173632198667822</v>
      </c>
      <c r="H25" s="52">
        <f t="shared" si="17"/>
        <v>2.3126367801332175</v>
      </c>
      <c r="I25" s="54"/>
      <c r="J25" s="53"/>
    </row>
    <row r="26" spans="1:10" x14ac:dyDescent="0.25">
      <c r="A26" s="21">
        <v>41597</v>
      </c>
      <c r="B26" t="s">
        <v>87</v>
      </c>
      <c r="C26" s="52">
        <v>500</v>
      </c>
      <c r="D26" s="52">
        <f>C26/2</f>
        <v>250</v>
      </c>
      <c r="E26" s="55">
        <f>C26/2</f>
        <v>250</v>
      </c>
      <c r="F26" s="52">
        <f t="shared" si="18"/>
        <v>60696.270000000011</v>
      </c>
      <c r="G26" s="52">
        <f t="shared" ref="G26:G27" si="19">D26</f>
        <v>250</v>
      </c>
      <c r="H26" s="52">
        <f t="shared" ref="H26:H27" si="20">E26</f>
        <v>250</v>
      </c>
      <c r="J26" s="53"/>
    </row>
    <row r="27" spans="1:10" x14ac:dyDescent="0.25">
      <c r="A27" s="21">
        <v>41617</v>
      </c>
      <c r="B27" t="s">
        <v>85</v>
      </c>
      <c r="C27" s="52">
        <v>4.6500000000000004</v>
      </c>
      <c r="D27" s="52">
        <f>C27*I3</f>
        <v>2.669565188283709</v>
      </c>
      <c r="E27" s="55">
        <f>C27*J3</f>
        <v>1.9804348117162913</v>
      </c>
      <c r="F27" s="52">
        <f t="shared" si="18"/>
        <v>60700.920000000013</v>
      </c>
      <c r="G27" s="52">
        <f t="shared" si="19"/>
        <v>2.669565188283709</v>
      </c>
      <c r="H27" s="52">
        <f t="shared" si="20"/>
        <v>1.9804348117162913</v>
      </c>
      <c r="I27" s="54"/>
      <c r="J27" s="53"/>
    </row>
    <row r="28" spans="1:10" x14ac:dyDescent="0.25">
      <c r="A28" s="21">
        <v>41627</v>
      </c>
      <c r="B28" t="s">
        <v>87</v>
      </c>
      <c r="C28" s="52">
        <v>500</v>
      </c>
      <c r="D28" s="52">
        <f>C28/2</f>
        <v>250</v>
      </c>
      <c r="E28" s="55">
        <f>C28/2</f>
        <v>250</v>
      </c>
      <c r="F28" s="52">
        <f t="shared" si="18"/>
        <v>61200.920000000013</v>
      </c>
      <c r="G28" s="52">
        <f t="shared" ref="G28:G30" si="21">D28</f>
        <v>250</v>
      </c>
      <c r="H28" s="52">
        <f t="shared" ref="H28:H30" si="22">E28</f>
        <v>250</v>
      </c>
      <c r="J28" s="53"/>
    </row>
    <row r="29" spans="1:10" x14ac:dyDescent="0.25">
      <c r="A29" s="21">
        <v>41641</v>
      </c>
      <c r="B29" t="s">
        <v>81</v>
      </c>
      <c r="C29" s="52">
        <v>-310.5</v>
      </c>
      <c r="D29" s="52">
        <f>C29*I3</f>
        <v>-178.2580625724928</v>
      </c>
      <c r="E29" s="55">
        <f>C29*J3</f>
        <v>-132.2419374275072</v>
      </c>
      <c r="F29" s="52">
        <f t="shared" si="18"/>
        <v>60890.420000000013</v>
      </c>
      <c r="G29" s="52">
        <f t="shared" si="21"/>
        <v>-178.2580625724928</v>
      </c>
      <c r="H29" s="52">
        <f t="shared" si="22"/>
        <v>-132.2419374275072</v>
      </c>
      <c r="I29" s="54"/>
      <c r="J29" s="53"/>
    </row>
    <row r="30" spans="1:10" x14ac:dyDescent="0.25">
      <c r="A30" s="21">
        <v>41648</v>
      </c>
      <c r="B30" t="s">
        <v>85</v>
      </c>
      <c r="C30" s="52">
        <v>5.18</v>
      </c>
      <c r="D30" s="52">
        <f>C30*I3</f>
        <v>2.9738382097440024</v>
      </c>
      <c r="E30" s="55">
        <f>C30*J3</f>
        <v>2.2061617902559973</v>
      </c>
      <c r="F30" s="52">
        <f t="shared" si="18"/>
        <v>60895.600000000013</v>
      </c>
      <c r="G30" s="52">
        <f t="shared" si="21"/>
        <v>2.9738382097440024</v>
      </c>
      <c r="H30" s="52">
        <f t="shared" si="22"/>
        <v>2.2061617902559973</v>
      </c>
      <c r="I30" s="54"/>
      <c r="J30" s="53"/>
    </row>
    <row r="31" spans="1:10" x14ac:dyDescent="0.25">
      <c r="A31" s="21">
        <v>41659</v>
      </c>
      <c r="B31" t="s">
        <v>87</v>
      </c>
      <c r="C31" s="52">
        <v>750</v>
      </c>
      <c r="D31" s="52">
        <f>C31/2</f>
        <v>375</v>
      </c>
      <c r="E31" s="55">
        <f>C31/2</f>
        <v>375</v>
      </c>
      <c r="F31" s="52">
        <f t="shared" si="18"/>
        <v>61645.600000000013</v>
      </c>
      <c r="G31" s="52">
        <f t="shared" ref="G31:G32" si="23">D31</f>
        <v>375</v>
      </c>
      <c r="H31" s="52">
        <f t="shared" ref="H31:H32" si="24">E31</f>
        <v>375</v>
      </c>
      <c r="J31" s="53"/>
    </row>
    <row r="32" spans="1:10" x14ac:dyDescent="0.25">
      <c r="A32" s="21">
        <v>41680</v>
      </c>
      <c r="B32" t="s">
        <v>85</v>
      </c>
      <c r="C32" s="52">
        <v>5.38</v>
      </c>
      <c r="D32" s="52">
        <f>C32*I3</f>
        <v>3.0886582178422266</v>
      </c>
      <c r="E32" s="55">
        <f>C32*J3</f>
        <v>2.2913417821577733</v>
      </c>
      <c r="F32" s="52">
        <f t="shared" si="18"/>
        <v>61650.98000000001</v>
      </c>
      <c r="G32" s="52">
        <f t="shared" si="23"/>
        <v>3.0886582178422266</v>
      </c>
      <c r="H32" s="52">
        <f t="shared" si="24"/>
        <v>2.2913417821577733</v>
      </c>
      <c r="I32" s="54"/>
      <c r="J32" s="53"/>
    </row>
    <row r="33" spans="1:10" x14ac:dyDescent="0.25">
      <c r="A33" s="21">
        <v>41689</v>
      </c>
      <c r="B33" t="s">
        <v>87</v>
      </c>
      <c r="C33" s="52">
        <v>750</v>
      </c>
      <c r="D33" s="52">
        <f>C33/2</f>
        <v>375</v>
      </c>
      <c r="E33" s="55">
        <f>C33/2</f>
        <v>375</v>
      </c>
      <c r="F33" s="52">
        <f t="shared" si="18"/>
        <v>62400.98000000001</v>
      </c>
      <c r="G33" s="52">
        <f t="shared" ref="G33:G34" si="25">D33</f>
        <v>375</v>
      </c>
      <c r="H33" s="52">
        <f t="shared" ref="H33:H34" si="26">E33</f>
        <v>375</v>
      </c>
      <c r="J33" s="53"/>
    </row>
    <row r="34" spans="1:10" x14ac:dyDescent="0.25">
      <c r="A34" s="21">
        <v>41708</v>
      </c>
      <c r="B34" t="s">
        <v>85</v>
      </c>
      <c r="C34" s="52">
        <v>4.7699999999999996</v>
      </c>
      <c r="D34" s="52">
        <f>C34*I3</f>
        <v>2.7384571931426431</v>
      </c>
      <c r="E34" s="55">
        <f>C34*J3</f>
        <v>2.0315428068573564</v>
      </c>
      <c r="F34" s="52">
        <f t="shared" si="18"/>
        <v>62405.750000000007</v>
      </c>
      <c r="G34" s="52">
        <f t="shared" si="25"/>
        <v>2.7384571931426431</v>
      </c>
      <c r="H34" s="52">
        <f t="shared" si="26"/>
        <v>2.0315428068573564</v>
      </c>
      <c r="I34" s="54"/>
      <c r="J34" s="53"/>
    </row>
    <row r="35" spans="1:10" x14ac:dyDescent="0.25">
      <c r="A35" s="21">
        <v>41717</v>
      </c>
      <c r="B35" t="s">
        <v>87</v>
      </c>
      <c r="C35" s="52">
        <v>750</v>
      </c>
      <c r="D35" s="52">
        <f>C35/2</f>
        <v>375</v>
      </c>
      <c r="E35" s="55">
        <f>C35/2</f>
        <v>375</v>
      </c>
      <c r="F35" s="52">
        <f t="shared" si="18"/>
        <v>63155.750000000007</v>
      </c>
      <c r="G35" s="52">
        <f t="shared" ref="G35:G36" si="27">D35</f>
        <v>375</v>
      </c>
      <c r="H35" s="52">
        <f t="shared" ref="H35:H36" si="28">E35</f>
        <v>375</v>
      </c>
      <c r="J35" s="53"/>
    </row>
    <row r="36" spans="1:10" x14ac:dyDescent="0.25">
      <c r="A36" s="21">
        <v>41730</v>
      </c>
      <c r="B36" t="s">
        <v>81</v>
      </c>
      <c r="C36" s="52">
        <v>-310.5</v>
      </c>
      <c r="D36" s="52">
        <f>C36*I3</f>
        <v>-178.2580625724928</v>
      </c>
      <c r="E36" s="55">
        <f>C36*J3</f>
        <v>-132.2419374275072</v>
      </c>
      <c r="F36" s="52">
        <f t="shared" si="18"/>
        <v>62845.250000000007</v>
      </c>
      <c r="G36" s="52">
        <f t="shared" si="27"/>
        <v>-178.2580625724928</v>
      </c>
      <c r="H36" s="52">
        <f t="shared" si="28"/>
        <v>-132.2419374275072</v>
      </c>
      <c r="I36" s="54"/>
      <c r="J36" s="53"/>
    </row>
    <row r="37" spans="1:10" s="11" customFormat="1" x14ac:dyDescent="0.25">
      <c r="A37" s="56" t="s">
        <v>91</v>
      </c>
      <c r="C37" s="35"/>
      <c r="D37" s="35"/>
      <c r="F37" s="35">
        <f>SUM(G37:H37)</f>
        <v>62845.249999999978</v>
      </c>
      <c r="G37" s="35">
        <f>SUM(G2:G36)</f>
        <v>35690.435357096176</v>
      </c>
      <c r="H37" s="35">
        <f>SUM(H2:H36)</f>
        <v>27154.814642903802</v>
      </c>
      <c r="I37" s="57">
        <f>G37/F37</f>
        <v>0.56790983180266108</v>
      </c>
      <c r="J37" s="57">
        <f>H37/F37</f>
        <v>0.43209016819733886</v>
      </c>
    </row>
    <row r="38" spans="1:10" s="11" customFormat="1" x14ac:dyDescent="0.25">
      <c r="A38" s="56"/>
      <c r="C38" s="35"/>
      <c r="D38" s="35"/>
      <c r="F38" s="35"/>
      <c r="G38" s="35"/>
      <c r="H38" s="35"/>
      <c r="I38" s="57"/>
      <c r="J38" s="57"/>
    </row>
    <row r="39" spans="1:10" x14ac:dyDescent="0.25">
      <c r="A39" s="21">
        <v>41738</v>
      </c>
      <c r="B39" t="s">
        <v>85</v>
      </c>
      <c r="C39" s="52">
        <v>5.17</v>
      </c>
      <c r="D39" s="52">
        <f>C39*I37</f>
        <v>2.9360938304197579</v>
      </c>
      <c r="E39" s="55">
        <f>C39*J37</f>
        <v>2.233906169580242</v>
      </c>
      <c r="F39" s="52">
        <f>F36+C39</f>
        <v>62850.420000000006</v>
      </c>
      <c r="G39" s="52">
        <f t="shared" ref="G39" si="29">D39</f>
        <v>2.9360938304197579</v>
      </c>
      <c r="H39" s="52">
        <f t="shared" ref="H39" si="30">E39</f>
        <v>2.233906169580242</v>
      </c>
      <c r="J39" s="53"/>
    </row>
    <row r="40" spans="1:10" x14ac:dyDescent="0.25">
      <c r="A40" s="21">
        <v>41751</v>
      </c>
      <c r="B40" t="s">
        <v>87</v>
      </c>
      <c r="C40" s="52">
        <v>750</v>
      </c>
      <c r="D40" s="52">
        <f>C40/2</f>
        <v>375</v>
      </c>
      <c r="E40" s="55">
        <f>C40/2</f>
        <v>375</v>
      </c>
      <c r="F40" s="52">
        <f t="shared" si="18"/>
        <v>63600.420000000006</v>
      </c>
      <c r="G40" s="52">
        <f t="shared" ref="G40:G41" si="31">D40</f>
        <v>375</v>
      </c>
      <c r="H40" s="52">
        <f t="shared" ref="H40:H41" si="32">E40</f>
        <v>375</v>
      </c>
      <c r="J40" s="53"/>
    </row>
    <row r="41" spans="1:10" x14ac:dyDescent="0.25">
      <c r="A41" s="21">
        <v>41768</v>
      </c>
      <c r="B41" t="s">
        <v>85</v>
      </c>
      <c r="C41" s="52">
        <v>5.2</v>
      </c>
      <c r="D41" s="52">
        <f>C41*I37</f>
        <v>2.9531311253738379</v>
      </c>
      <c r="E41" s="55">
        <f>C41*J37</f>
        <v>2.2468688746261622</v>
      </c>
      <c r="F41" s="52">
        <f t="shared" si="18"/>
        <v>63605.62</v>
      </c>
      <c r="G41" s="52">
        <f t="shared" si="31"/>
        <v>2.9531311253738379</v>
      </c>
      <c r="H41" s="52">
        <f t="shared" si="32"/>
        <v>2.2468688746261622</v>
      </c>
      <c r="J41" s="53"/>
    </row>
    <row r="42" spans="1:10" x14ac:dyDescent="0.25">
      <c r="A42" s="21">
        <v>41778</v>
      </c>
      <c r="B42" t="s">
        <v>87</v>
      </c>
      <c r="C42" s="52">
        <v>750</v>
      </c>
      <c r="D42" s="52">
        <f>C42/2</f>
        <v>375</v>
      </c>
      <c r="E42" s="55">
        <f>C42/2</f>
        <v>375</v>
      </c>
      <c r="F42" s="52">
        <f t="shared" si="18"/>
        <v>64355.62</v>
      </c>
      <c r="G42" s="52">
        <f t="shared" ref="G42:G43" si="33">D42</f>
        <v>375</v>
      </c>
      <c r="H42" s="52">
        <f t="shared" ref="H42:H43" si="34">E42</f>
        <v>375</v>
      </c>
      <c r="J42" s="53"/>
    </row>
    <row r="43" spans="1:10" x14ac:dyDescent="0.25">
      <c r="A43" s="21">
        <v>41799</v>
      </c>
      <c r="B43" t="s">
        <v>85</v>
      </c>
      <c r="C43" s="52">
        <v>5.45</v>
      </c>
      <c r="D43" s="52">
        <f>C43*I37</f>
        <v>3.0951085833245031</v>
      </c>
      <c r="E43" s="55">
        <f>C43*J37</f>
        <v>2.3548914166754971</v>
      </c>
      <c r="F43" s="52">
        <f t="shared" si="18"/>
        <v>64361.07</v>
      </c>
      <c r="G43" s="52">
        <f t="shared" si="33"/>
        <v>3.0951085833245031</v>
      </c>
      <c r="H43" s="52">
        <f t="shared" si="34"/>
        <v>2.3548914166754971</v>
      </c>
      <c r="J43" s="53"/>
    </row>
    <row r="44" spans="1:10" x14ac:dyDescent="0.25">
      <c r="A44" s="21">
        <v>41809</v>
      </c>
      <c r="B44" t="s">
        <v>87</v>
      </c>
      <c r="C44" s="52">
        <v>750</v>
      </c>
      <c r="D44" s="52">
        <f>C44/2</f>
        <v>375</v>
      </c>
      <c r="E44" s="55">
        <f>C44/2</f>
        <v>375</v>
      </c>
      <c r="F44" s="52">
        <f t="shared" si="18"/>
        <v>65111.07</v>
      </c>
      <c r="G44" s="52">
        <f t="shared" ref="G44:G46" si="35">D44</f>
        <v>375</v>
      </c>
      <c r="H44" s="52">
        <f t="shared" ref="H44:H46" si="36">E44</f>
        <v>375</v>
      </c>
      <c r="J44" s="53"/>
    </row>
    <row r="45" spans="1:10" x14ac:dyDescent="0.25">
      <c r="A45" s="21">
        <v>41821</v>
      </c>
      <c r="B45" t="s">
        <v>81</v>
      </c>
      <c r="C45" s="52">
        <v>-310.5</v>
      </c>
      <c r="D45" s="52">
        <f>C45*I37</f>
        <v>-176.33600277472627</v>
      </c>
      <c r="E45" s="55">
        <f>C45*J37</f>
        <v>-134.1639972252737</v>
      </c>
      <c r="F45" s="52">
        <f t="shared" si="18"/>
        <v>64800.57</v>
      </c>
      <c r="G45" s="52">
        <f t="shared" si="35"/>
        <v>-176.33600277472627</v>
      </c>
      <c r="H45" s="52">
        <f t="shared" si="36"/>
        <v>-134.1639972252737</v>
      </c>
      <c r="J45" s="53"/>
    </row>
    <row r="46" spans="1:10" x14ac:dyDescent="0.25">
      <c r="A46" s="21">
        <v>41829</v>
      </c>
      <c r="B46" t="s">
        <v>85</v>
      </c>
      <c r="C46" s="52">
        <v>5.33</v>
      </c>
      <c r="D46" s="52">
        <f>C46*I37</f>
        <v>3.0269594035081835</v>
      </c>
      <c r="E46" s="55">
        <f>C46*J37</f>
        <v>2.3030405964918161</v>
      </c>
      <c r="F46" s="52">
        <f t="shared" si="18"/>
        <v>64805.9</v>
      </c>
      <c r="G46" s="52">
        <f t="shared" si="35"/>
        <v>3.0269594035081835</v>
      </c>
      <c r="H46" s="52">
        <f t="shared" si="36"/>
        <v>2.3030405964918161</v>
      </c>
      <c r="J46" s="53"/>
    </row>
    <row r="47" spans="1:10" x14ac:dyDescent="0.25">
      <c r="A47" s="21">
        <v>41841</v>
      </c>
      <c r="B47" t="s">
        <v>87</v>
      </c>
      <c r="C47" s="52">
        <v>1000</v>
      </c>
      <c r="D47" s="52">
        <f>C47/2</f>
        <v>500</v>
      </c>
      <c r="E47" s="55">
        <f>C47/2</f>
        <v>500</v>
      </c>
      <c r="F47" s="52">
        <f t="shared" si="18"/>
        <v>65805.899999999994</v>
      </c>
      <c r="G47" s="52">
        <f t="shared" ref="G47:G48" si="37">D47</f>
        <v>500</v>
      </c>
      <c r="H47" s="52">
        <f t="shared" ref="H47:H48" si="38">E47</f>
        <v>500</v>
      </c>
      <c r="J47" s="53"/>
    </row>
    <row r="48" spans="1:10" x14ac:dyDescent="0.25">
      <c r="A48" s="21">
        <v>41862</v>
      </c>
      <c r="B48" t="s">
        <v>85</v>
      </c>
      <c r="C48" s="52">
        <v>5.92</v>
      </c>
      <c r="D48" s="52">
        <f>C48*I37</f>
        <v>3.3620262042717535</v>
      </c>
      <c r="E48" s="55">
        <f>C48*J37</f>
        <v>2.557973795728246</v>
      </c>
      <c r="F48" s="52">
        <f t="shared" si="18"/>
        <v>65811.819999999992</v>
      </c>
      <c r="G48" s="52">
        <f t="shared" si="37"/>
        <v>3.3620262042717535</v>
      </c>
      <c r="H48" s="52">
        <f t="shared" si="38"/>
        <v>2.557973795728246</v>
      </c>
      <c r="J48" s="53"/>
    </row>
    <row r="49" spans="1:10" x14ac:dyDescent="0.25">
      <c r="A49" s="21">
        <v>41870</v>
      </c>
      <c r="B49" t="s">
        <v>87</v>
      </c>
      <c r="C49" s="52">
        <v>1000</v>
      </c>
      <c r="D49" s="52">
        <f>C49/2</f>
        <v>500</v>
      </c>
      <c r="E49" s="55">
        <f>C49/2</f>
        <v>500</v>
      </c>
      <c r="F49" s="52">
        <f t="shared" si="18"/>
        <v>66811.819999999992</v>
      </c>
      <c r="G49" s="52">
        <f t="shared" ref="G49:G50" si="39">D49</f>
        <v>500</v>
      </c>
      <c r="H49" s="52">
        <f t="shared" ref="H49:H50" si="40">E49</f>
        <v>500</v>
      </c>
      <c r="J49" s="53"/>
    </row>
    <row r="50" spans="1:10" x14ac:dyDescent="0.25">
      <c r="A50" s="21">
        <v>41891</v>
      </c>
      <c r="B50" t="s">
        <v>85</v>
      </c>
      <c r="C50" s="52">
        <v>5.29</v>
      </c>
      <c r="D50" s="52">
        <f>C50*I37</f>
        <v>3.0042430102360771</v>
      </c>
      <c r="E50" s="55">
        <f>C50*J37</f>
        <v>2.2857569897639225</v>
      </c>
      <c r="F50" s="52">
        <f t="shared" si="18"/>
        <v>66817.109999999986</v>
      </c>
      <c r="G50" s="52">
        <f t="shared" si="39"/>
        <v>3.0042430102360771</v>
      </c>
      <c r="H50" s="52">
        <f t="shared" si="40"/>
        <v>2.2857569897639225</v>
      </c>
      <c r="J50" s="53"/>
    </row>
    <row r="51" spans="1:10" x14ac:dyDescent="0.25">
      <c r="A51" s="21">
        <v>41901</v>
      </c>
      <c r="B51" t="s">
        <v>87</v>
      </c>
      <c r="C51" s="52">
        <v>1000</v>
      </c>
      <c r="D51" s="52">
        <f>C51/2</f>
        <v>500</v>
      </c>
      <c r="E51" s="55">
        <f>C51/2</f>
        <v>500</v>
      </c>
      <c r="F51" s="52">
        <f t="shared" si="18"/>
        <v>67817.109999999986</v>
      </c>
      <c r="G51" s="52">
        <f t="shared" ref="G51:G53" si="41">D51</f>
        <v>500</v>
      </c>
      <c r="H51" s="52">
        <f t="shared" ref="H51:H53" si="42">E51</f>
        <v>500</v>
      </c>
      <c r="J51" s="53"/>
    </row>
    <row r="52" spans="1:10" x14ac:dyDescent="0.25">
      <c r="A52" s="21">
        <v>41913</v>
      </c>
      <c r="B52" t="s">
        <v>81</v>
      </c>
      <c r="C52" s="52">
        <v>-310.5</v>
      </c>
      <c r="D52" s="52">
        <f>C52*I37</f>
        <v>-176.33600277472627</v>
      </c>
      <c r="E52" s="55">
        <f>C52*J37</f>
        <v>-134.1639972252737</v>
      </c>
      <c r="F52" s="52">
        <f t="shared" si="18"/>
        <v>67506.609999999986</v>
      </c>
      <c r="G52" s="52">
        <f t="shared" si="41"/>
        <v>-176.33600277472627</v>
      </c>
      <c r="H52" s="52">
        <f t="shared" si="42"/>
        <v>-134.1639972252737</v>
      </c>
      <c r="J52" s="53"/>
    </row>
    <row r="53" spans="1:10" x14ac:dyDescent="0.25">
      <c r="A53" s="21">
        <v>41921</v>
      </c>
      <c r="B53" t="s">
        <v>85</v>
      </c>
      <c r="C53" s="52">
        <v>5.54</v>
      </c>
      <c r="D53" s="52">
        <f>C53*I37</f>
        <v>3.1462204681867423</v>
      </c>
      <c r="E53" s="55">
        <f>C53*J37</f>
        <v>2.3937795318132573</v>
      </c>
      <c r="F53" s="52">
        <f t="shared" si="18"/>
        <v>67512.14999999998</v>
      </c>
      <c r="G53" s="52">
        <f t="shared" si="41"/>
        <v>3.1462204681867423</v>
      </c>
      <c r="H53" s="52">
        <f t="shared" si="42"/>
        <v>2.3937795318132573</v>
      </c>
      <c r="J53" s="53"/>
    </row>
    <row r="54" spans="1:10" x14ac:dyDescent="0.25">
      <c r="A54" s="21">
        <v>41932</v>
      </c>
      <c r="B54" t="s">
        <v>87</v>
      </c>
      <c r="C54" s="52">
        <v>1250</v>
      </c>
      <c r="D54" s="52">
        <f>C54/2</f>
        <v>625</v>
      </c>
      <c r="E54" s="55">
        <f>C54/2</f>
        <v>625</v>
      </c>
      <c r="F54" s="52">
        <f t="shared" si="18"/>
        <v>68762.14999999998</v>
      </c>
      <c r="G54" s="52">
        <f t="shared" ref="G54:G56" si="43">D54</f>
        <v>625</v>
      </c>
      <c r="H54" s="52">
        <f t="shared" ref="H54:H56" si="44">E54</f>
        <v>625</v>
      </c>
      <c r="J54" s="53"/>
    </row>
    <row r="55" spans="1:10" x14ac:dyDescent="0.25">
      <c r="A55" s="21">
        <v>41933</v>
      </c>
      <c r="B55" t="s">
        <v>88</v>
      </c>
      <c r="C55" s="52">
        <v>-300</v>
      </c>
      <c r="D55" s="52">
        <f>C55*I37</f>
        <v>-170.37294954079832</v>
      </c>
      <c r="E55" s="55">
        <f>C55*J37</f>
        <v>-129.62705045920166</v>
      </c>
      <c r="F55" s="52">
        <f t="shared" si="18"/>
        <v>68462.14999999998</v>
      </c>
      <c r="G55" s="52">
        <f t="shared" si="43"/>
        <v>-170.37294954079832</v>
      </c>
      <c r="H55" s="52">
        <f t="shared" si="44"/>
        <v>-129.62705045920166</v>
      </c>
      <c r="J55" s="53"/>
    </row>
    <row r="56" spans="1:10" x14ac:dyDescent="0.25">
      <c r="A56" s="21">
        <v>41953</v>
      </c>
      <c r="B56" t="s">
        <v>85</v>
      </c>
      <c r="C56" s="52">
        <v>5.98</v>
      </c>
      <c r="D56" s="52">
        <f>C56*I37</f>
        <v>3.3961007941799135</v>
      </c>
      <c r="E56" s="55">
        <f>C56*J37</f>
        <v>2.5838992058200865</v>
      </c>
      <c r="F56" s="52">
        <f t="shared" si="18"/>
        <v>68468.129999999976</v>
      </c>
      <c r="G56" s="52">
        <f t="shared" si="43"/>
        <v>3.3961007941799135</v>
      </c>
      <c r="H56" s="52">
        <f t="shared" si="44"/>
        <v>2.5838992058200865</v>
      </c>
      <c r="J56" s="53"/>
    </row>
    <row r="57" spans="1:10" x14ac:dyDescent="0.25">
      <c r="A57" s="21">
        <v>41962</v>
      </c>
      <c r="B57" t="s">
        <v>87</v>
      </c>
      <c r="C57" s="52">
        <v>1250</v>
      </c>
      <c r="D57" s="52">
        <f>C57/2</f>
        <v>625</v>
      </c>
      <c r="E57" s="55">
        <f>C57/2</f>
        <v>625</v>
      </c>
      <c r="F57" s="52">
        <f t="shared" si="18"/>
        <v>69718.129999999976</v>
      </c>
      <c r="G57" s="52">
        <f t="shared" ref="G57:G59" si="45">D57</f>
        <v>625</v>
      </c>
      <c r="H57" s="52">
        <f t="shared" ref="H57:H59" si="46">E57</f>
        <v>625</v>
      </c>
      <c r="J57" s="53"/>
    </row>
    <row r="58" spans="1:10" x14ac:dyDescent="0.25">
      <c r="A58" s="21">
        <v>41982</v>
      </c>
      <c r="B58" t="s">
        <v>85</v>
      </c>
      <c r="C58" s="52">
        <v>5.51</v>
      </c>
      <c r="D58" s="52">
        <f>C58*I37</f>
        <v>3.1291831732326623</v>
      </c>
      <c r="E58" s="55">
        <f>C58*J37</f>
        <v>2.3808168267673371</v>
      </c>
      <c r="F58" s="52">
        <f t="shared" si="18"/>
        <v>69723.63999999997</v>
      </c>
      <c r="G58" s="52">
        <f t="shared" si="45"/>
        <v>3.1291831732326623</v>
      </c>
      <c r="H58" s="52">
        <f t="shared" si="46"/>
        <v>2.3808168267673371</v>
      </c>
      <c r="J58" s="53"/>
    </row>
    <row r="59" spans="1:10" x14ac:dyDescent="0.25">
      <c r="A59" s="21">
        <v>41984</v>
      </c>
      <c r="B59" t="s">
        <v>89</v>
      </c>
      <c r="C59" s="52">
        <v>-29</v>
      </c>
      <c r="D59" s="52">
        <f>C59*I37</f>
        <v>-16.469385122277171</v>
      </c>
      <c r="E59" s="55">
        <f>C59*J37</f>
        <v>-12.530614877722828</v>
      </c>
      <c r="F59" s="52">
        <f t="shared" si="18"/>
        <v>69694.63999999997</v>
      </c>
      <c r="G59" s="52">
        <f t="shared" si="45"/>
        <v>-16.469385122277171</v>
      </c>
      <c r="H59" s="52">
        <f t="shared" si="46"/>
        <v>-12.530614877722828</v>
      </c>
      <c r="J59" s="53"/>
    </row>
    <row r="60" spans="1:10" x14ac:dyDescent="0.25">
      <c r="A60" s="21">
        <v>41992</v>
      </c>
      <c r="B60" t="s">
        <v>87</v>
      </c>
      <c r="C60" s="52">
        <v>1250</v>
      </c>
      <c r="D60" s="52">
        <f>C60/2</f>
        <v>625</v>
      </c>
      <c r="E60" s="55">
        <f>C60/2</f>
        <v>625</v>
      </c>
      <c r="F60" s="52">
        <f t="shared" si="18"/>
        <v>70944.63999999997</v>
      </c>
      <c r="G60" s="52">
        <f t="shared" ref="G60:G62" si="47">D60</f>
        <v>625</v>
      </c>
      <c r="H60" s="52">
        <f t="shared" ref="H60:H62" si="48">E60</f>
        <v>625</v>
      </c>
      <c r="J60" s="53"/>
    </row>
    <row r="61" spans="1:10" x14ac:dyDescent="0.25">
      <c r="A61" s="21">
        <v>42006</v>
      </c>
      <c r="B61" t="s">
        <v>81</v>
      </c>
      <c r="C61" s="52">
        <v>-310.5</v>
      </c>
      <c r="D61" s="52">
        <f>C61*I37</f>
        <v>-176.33600277472627</v>
      </c>
      <c r="E61" s="55">
        <f>C61*J37</f>
        <v>-134.1639972252737</v>
      </c>
      <c r="F61" s="52">
        <f t="shared" si="18"/>
        <v>70634.13999999997</v>
      </c>
      <c r="G61" s="52">
        <f t="shared" si="47"/>
        <v>-176.33600277472627</v>
      </c>
      <c r="H61" s="52">
        <f t="shared" si="48"/>
        <v>-134.1639972252737</v>
      </c>
      <c r="J61" s="53"/>
    </row>
    <row r="62" spans="1:10" x14ac:dyDescent="0.25">
      <c r="A62" s="21">
        <v>42013</v>
      </c>
      <c r="B62" t="s">
        <v>85</v>
      </c>
      <c r="C62" s="52">
        <v>5.99</v>
      </c>
      <c r="D62" s="52">
        <f>C62*I37</f>
        <v>3.4017798924979399</v>
      </c>
      <c r="E62" s="55">
        <f>C62*J37</f>
        <v>2.5882201075020599</v>
      </c>
      <c r="F62" s="52">
        <f t="shared" si="18"/>
        <v>70640.129999999976</v>
      </c>
      <c r="G62" s="52">
        <f t="shared" si="47"/>
        <v>3.4017798924979399</v>
      </c>
      <c r="H62" s="52">
        <f t="shared" si="48"/>
        <v>2.5882201075020599</v>
      </c>
      <c r="J62" s="53"/>
    </row>
    <row r="63" spans="1:10" x14ac:dyDescent="0.25">
      <c r="A63" s="21">
        <v>42023</v>
      </c>
      <c r="B63" t="s">
        <v>87</v>
      </c>
      <c r="C63" s="52">
        <v>1250</v>
      </c>
      <c r="D63" s="52">
        <f>C63/2</f>
        <v>625</v>
      </c>
      <c r="E63" s="55">
        <f>C63/2</f>
        <v>625</v>
      </c>
      <c r="F63" s="52">
        <f t="shared" si="18"/>
        <v>71890.129999999976</v>
      </c>
      <c r="G63" s="52">
        <f t="shared" ref="G63:G64" si="49">D63</f>
        <v>625</v>
      </c>
      <c r="H63" s="52">
        <f t="shared" ref="H63:H64" si="50">E63</f>
        <v>625</v>
      </c>
      <c r="J63" s="53"/>
    </row>
    <row r="64" spans="1:10" x14ac:dyDescent="0.25">
      <c r="A64" s="21">
        <v>42044</v>
      </c>
      <c r="B64" t="s">
        <v>85</v>
      </c>
      <c r="C64" s="52">
        <v>6.07</v>
      </c>
      <c r="D64" s="52">
        <f>C64*I37</f>
        <v>3.4472126790421531</v>
      </c>
      <c r="E64" s="55">
        <f>C64*J37</f>
        <v>2.6227873209578472</v>
      </c>
      <c r="F64" s="52">
        <f t="shared" si="18"/>
        <v>71896.199999999983</v>
      </c>
      <c r="G64" s="52">
        <f t="shared" si="49"/>
        <v>3.4472126790421531</v>
      </c>
      <c r="H64" s="52">
        <f t="shared" si="50"/>
        <v>2.6227873209578472</v>
      </c>
      <c r="J64" s="53"/>
    </row>
    <row r="65" spans="1:10" x14ac:dyDescent="0.25">
      <c r="A65" s="21">
        <v>42054</v>
      </c>
      <c r="B65" t="s">
        <v>87</v>
      </c>
      <c r="C65" s="52">
        <v>1500</v>
      </c>
      <c r="D65" s="52">
        <f>C65/2</f>
        <v>750</v>
      </c>
      <c r="E65" s="55">
        <f>C65/2</f>
        <v>750</v>
      </c>
      <c r="F65" s="52">
        <f t="shared" si="18"/>
        <v>73396.199999999983</v>
      </c>
      <c r="G65" s="52">
        <f t="shared" ref="G65:G66" si="51">D65</f>
        <v>750</v>
      </c>
      <c r="H65" s="52">
        <f t="shared" ref="H65:H66" si="52">E65</f>
        <v>750</v>
      </c>
      <c r="J65" s="53"/>
    </row>
    <row r="66" spans="1:10" x14ac:dyDescent="0.25">
      <c r="A66" s="21">
        <v>42072</v>
      </c>
      <c r="B66" t="s">
        <v>85</v>
      </c>
      <c r="C66" s="52">
        <v>5.59</v>
      </c>
      <c r="D66" s="52">
        <f>C66*I37</f>
        <v>3.1746159597768755</v>
      </c>
      <c r="E66" s="55">
        <f>C66*J37</f>
        <v>2.4153840402231244</v>
      </c>
      <c r="F66" s="52">
        <f t="shared" si="18"/>
        <v>73401.789999999979</v>
      </c>
      <c r="G66" s="52">
        <f t="shared" si="51"/>
        <v>3.1746159597768755</v>
      </c>
      <c r="H66" s="52">
        <f t="shared" si="52"/>
        <v>2.4153840402231244</v>
      </c>
      <c r="J66" s="53"/>
    </row>
    <row r="67" spans="1:10" x14ac:dyDescent="0.25">
      <c r="A67" s="21">
        <v>42082</v>
      </c>
      <c r="B67" t="s">
        <v>87</v>
      </c>
      <c r="C67" s="52">
        <v>1500</v>
      </c>
      <c r="D67" s="52">
        <f>C67/2</f>
        <v>750</v>
      </c>
      <c r="E67" s="55">
        <f>C67/2</f>
        <v>750</v>
      </c>
      <c r="F67" s="52">
        <f t="shared" si="18"/>
        <v>74901.789999999979</v>
      </c>
      <c r="G67" s="52">
        <f t="shared" ref="G67:G71" si="53">D67</f>
        <v>750</v>
      </c>
      <c r="H67" s="52">
        <f t="shared" ref="H67:H71" si="54">E67</f>
        <v>750</v>
      </c>
      <c r="J67" s="53"/>
    </row>
    <row r="68" spans="1:10" x14ac:dyDescent="0.25">
      <c r="A68" s="21">
        <v>42095</v>
      </c>
      <c r="B68" t="s">
        <v>81</v>
      </c>
      <c r="C68" s="52">
        <v>-310.5</v>
      </c>
      <c r="D68" s="52">
        <f>C68*I37</f>
        <v>-176.33600277472627</v>
      </c>
      <c r="E68" s="55">
        <f>C68*J37</f>
        <v>-134.1639972252737</v>
      </c>
      <c r="F68" s="52">
        <f t="shared" si="18"/>
        <v>74591.289999999979</v>
      </c>
      <c r="G68" s="52">
        <f t="shared" si="53"/>
        <v>-176.33600277472627</v>
      </c>
      <c r="H68" s="52">
        <f t="shared" si="54"/>
        <v>-134.1639972252737</v>
      </c>
      <c r="J68" s="53"/>
    </row>
    <row r="69" spans="1:10" s="11" customFormat="1" x14ac:dyDescent="0.25">
      <c r="A69" s="56" t="s">
        <v>92</v>
      </c>
      <c r="C69" s="35"/>
      <c r="D69" s="35"/>
      <c r="F69" s="35">
        <f>SUM(G69:H69)</f>
        <v>74591.289999999979</v>
      </c>
      <c r="G69" s="35">
        <f>SUM(G37:G68)</f>
        <v>41461.321686458243</v>
      </c>
      <c r="H69" s="35">
        <f>SUM(H37:H68)</f>
        <v>33129.968313541729</v>
      </c>
      <c r="I69" s="57">
        <f>G69/F69</f>
        <v>0.55584669049775459</v>
      </c>
      <c r="J69" s="57">
        <f>H69/F69</f>
        <v>0.44415330950224535</v>
      </c>
    </row>
    <row r="70" spans="1:10" s="11" customFormat="1" x14ac:dyDescent="0.25">
      <c r="A70" s="56"/>
      <c r="C70" s="35"/>
      <c r="D70" s="35"/>
      <c r="F70" s="35"/>
      <c r="G70" s="35"/>
      <c r="H70" s="35"/>
      <c r="I70" s="57"/>
      <c r="J70" s="57"/>
    </row>
    <row r="71" spans="1:10" x14ac:dyDescent="0.25">
      <c r="A71" s="21">
        <v>42103</v>
      </c>
      <c r="B71" t="s">
        <v>85</v>
      </c>
      <c r="C71" s="52">
        <v>6.32</v>
      </c>
      <c r="D71" s="52">
        <f>C71*I37</f>
        <v>3.5891901369928183</v>
      </c>
      <c r="E71" s="55">
        <f>C71*J37</f>
        <v>2.7308098630071815</v>
      </c>
      <c r="F71" s="52">
        <f>F68+C71</f>
        <v>74597.609999999986</v>
      </c>
      <c r="G71" s="52">
        <f t="shared" si="53"/>
        <v>3.5891901369928183</v>
      </c>
      <c r="H71" s="52">
        <f t="shared" si="54"/>
        <v>2.7308098630071815</v>
      </c>
      <c r="J71" s="53"/>
    </row>
    <row r="72" spans="1:10" x14ac:dyDescent="0.25">
      <c r="A72" s="21">
        <v>42114</v>
      </c>
      <c r="B72" t="s">
        <v>87</v>
      </c>
      <c r="C72" s="52">
        <v>1750</v>
      </c>
      <c r="D72" s="52">
        <f>C72/2</f>
        <v>875</v>
      </c>
      <c r="E72" s="55">
        <f>C72/2</f>
        <v>875</v>
      </c>
      <c r="F72" s="52">
        <f t="shared" si="18"/>
        <v>76347.609999999986</v>
      </c>
      <c r="G72" s="52">
        <f t="shared" ref="G72:G73" si="55">D72</f>
        <v>875</v>
      </c>
      <c r="H72" s="52">
        <f t="shared" ref="H72:H73" si="56">E72</f>
        <v>875</v>
      </c>
      <c r="J72" s="53"/>
    </row>
    <row r="73" spans="1:10" x14ac:dyDescent="0.25">
      <c r="A73" s="21">
        <v>42135</v>
      </c>
      <c r="B73" t="s">
        <v>85</v>
      </c>
      <c r="C73" s="52">
        <v>6.65</v>
      </c>
      <c r="D73" s="52">
        <f>C73*I37</f>
        <v>3.7766003814876963</v>
      </c>
      <c r="E73" s="55">
        <f>C73*J37</f>
        <v>2.8733996185123036</v>
      </c>
      <c r="F73" s="52">
        <f t="shared" si="18"/>
        <v>76354.25999999998</v>
      </c>
      <c r="G73" s="52">
        <f t="shared" si="55"/>
        <v>3.7766003814876963</v>
      </c>
      <c r="H73" s="52">
        <f t="shared" si="56"/>
        <v>2.8733996185123036</v>
      </c>
      <c r="J73" s="53"/>
    </row>
    <row r="74" spans="1:10" x14ac:dyDescent="0.25">
      <c r="A74" s="21">
        <v>42143</v>
      </c>
      <c r="B74" t="s">
        <v>87</v>
      </c>
      <c r="C74" s="52">
        <v>1750</v>
      </c>
      <c r="D74" s="52">
        <f>C74/2</f>
        <v>875</v>
      </c>
      <c r="E74" s="55">
        <f>C74/2</f>
        <v>875</v>
      </c>
      <c r="F74" s="52">
        <f t="shared" si="18"/>
        <v>78104.25999999998</v>
      </c>
      <c r="G74" s="52">
        <f t="shared" ref="G74:G75" si="57">D74</f>
        <v>875</v>
      </c>
      <c r="H74" s="52">
        <f t="shared" ref="H74:H75" si="58">E74</f>
        <v>875</v>
      </c>
      <c r="J74" s="53"/>
    </row>
    <row r="75" spans="1:10" x14ac:dyDescent="0.25">
      <c r="A75" s="21">
        <v>42164</v>
      </c>
      <c r="B75" t="s">
        <v>85</v>
      </c>
      <c r="C75" s="52">
        <v>6.17</v>
      </c>
      <c r="D75" s="52">
        <f>C75*I37</f>
        <v>3.5040036622224187</v>
      </c>
      <c r="E75" s="55">
        <f>C75*J37</f>
        <v>2.6659963377775808</v>
      </c>
      <c r="F75" s="52">
        <f t="shared" si="18"/>
        <v>78110.429999999978</v>
      </c>
      <c r="G75" s="52">
        <f t="shared" si="57"/>
        <v>3.5040036622224187</v>
      </c>
      <c r="H75" s="52">
        <f t="shared" si="58"/>
        <v>2.6659963377775808</v>
      </c>
      <c r="J75" s="53"/>
    </row>
    <row r="76" spans="1:10" x14ac:dyDescent="0.25">
      <c r="A76" s="21">
        <v>42174</v>
      </c>
      <c r="B76" t="s">
        <v>87</v>
      </c>
      <c r="C76" s="52">
        <v>1750</v>
      </c>
      <c r="D76" s="52">
        <f>C76/2</f>
        <v>875</v>
      </c>
      <c r="E76" s="55">
        <f>C76/2</f>
        <v>875</v>
      </c>
      <c r="F76" s="52">
        <f t="shared" si="18"/>
        <v>79860.429999999978</v>
      </c>
      <c r="G76" s="52">
        <f t="shared" ref="G76:G78" si="59">D76</f>
        <v>875</v>
      </c>
      <c r="H76" s="52">
        <f t="shared" ref="H76:H78" si="60">E76</f>
        <v>875</v>
      </c>
      <c r="J76" s="53"/>
    </row>
    <row r="77" spans="1:10" x14ac:dyDescent="0.25">
      <c r="A77" s="21">
        <v>42186</v>
      </c>
      <c r="B77" t="s">
        <v>81</v>
      </c>
      <c r="C77" s="52">
        <v>-310.5</v>
      </c>
      <c r="D77" s="52">
        <f>C77*I37</f>
        <v>-176.33600277472627</v>
      </c>
      <c r="E77" s="55">
        <f>C77*J37</f>
        <v>-134.1639972252737</v>
      </c>
      <c r="F77" s="52">
        <f t="shared" si="18"/>
        <v>79549.929999999978</v>
      </c>
      <c r="G77" s="52">
        <f t="shared" si="59"/>
        <v>-176.33600277472627</v>
      </c>
      <c r="H77" s="52">
        <f t="shared" si="60"/>
        <v>-134.1639972252737</v>
      </c>
      <c r="J77" s="53"/>
    </row>
    <row r="78" spans="1:10" x14ac:dyDescent="0.25">
      <c r="A78" s="21">
        <v>42194</v>
      </c>
      <c r="B78" t="s">
        <v>85</v>
      </c>
      <c r="C78" s="52">
        <v>6.51</v>
      </c>
      <c r="D78" s="52">
        <f>C78*I37</f>
        <v>3.6970930050353235</v>
      </c>
      <c r="E78" s="55">
        <f>C78*J37</f>
        <v>2.8129069949646759</v>
      </c>
      <c r="F78" s="52">
        <f t="shared" si="18"/>
        <v>79556.439999999973</v>
      </c>
      <c r="G78" s="52">
        <f t="shared" si="59"/>
        <v>3.6970930050353235</v>
      </c>
      <c r="H78" s="52">
        <f t="shared" si="60"/>
        <v>2.8129069949646759</v>
      </c>
      <c r="J78" s="53"/>
    </row>
    <row r="79" spans="1:10" x14ac:dyDescent="0.25">
      <c r="A79" s="21">
        <v>42205</v>
      </c>
      <c r="B79" t="s">
        <v>87</v>
      </c>
      <c r="C79" s="52">
        <v>1750</v>
      </c>
      <c r="D79" s="52">
        <f>C79/2</f>
        <v>875</v>
      </c>
      <c r="E79" s="55">
        <f>C79/2</f>
        <v>875</v>
      </c>
      <c r="F79" s="52">
        <f t="shared" si="18"/>
        <v>81306.439999999973</v>
      </c>
      <c r="G79" s="52">
        <f t="shared" ref="G79:G80" si="61">D79</f>
        <v>875</v>
      </c>
      <c r="H79" s="52">
        <f t="shared" ref="H79:H80" si="62">E79</f>
        <v>875</v>
      </c>
      <c r="J79" s="53"/>
    </row>
    <row r="80" spans="1:10" x14ac:dyDescent="0.25">
      <c r="A80" s="21">
        <v>42226</v>
      </c>
      <c r="B80" t="s">
        <v>85</v>
      </c>
      <c r="C80" s="52">
        <v>7.08</v>
      </c>
      <c r="D80" s="52">
        <f>C80*I37</f>
        <v>4.0208016091628407</v>
      </c>
      <c r="E80" s="55">
        <f>C80*J37</f>
        <v>3.0591983908371594</v>
      </c>
      <c r="F80" s="52">
        <f t="shared" si="18"/>
        <v>81313.519999999975</v>
      </c>
      <c r="G80" s="52">
        <f t="shared" si="61"/>
        <v>4.0208016091628407</v>
      </c>
      <c r="H80" s="52">
        <f t="shared" si="62"/>
        <v>3.0591983908371594</v>
      </c>
      <c r="J80" s="53"/>
    </row>
    <row r="81" spans="1:10" x14ac:dyDescent="0.25">
      <c r="A81" s="21">
        <v>42235</v>
      </c>
      <c r="B81" t="s">
        <v>87</v>
      </c>
      <c r="C81" s="52">
        <v>2000</v>
      </c>
      <c r="D81" s="52">
        <f>C81/2</f>
        <v>1000</v>
      </c>
      <c r="E81" s="55">
        <f>C81/2</f>
        <v>1000</v>
      </c>
      <c r="F81" s="52">
        <f t="shared" si="18"/>
        <v>83313.519999999975</v>
      </c>
      <c r="G81" s="52">
        <f t="shared" ref="G81:G82" si="63">D81</f>
        <v>1000</v>
      </c>
      <c r="H81" s="52">
        <f t="shared" ref="H81:H82" si="64">E81</f>
        <v>1000</v>
      </c>
      <c r="J81" s="53"/>
    </row>
    <row r="82" spans="1:10" x14ac:dyDescent="0.25">
      <c r="A82" s="21">
        <v>42256</v>
      </c>
      <c r="B82" t="s">
        <v>85</v>
      </c>
      <c r="C82" s="52">
        <v>6.8</v>
      </c>
      <c r="D82" s="52">
        <f>C82*I37</f>
        <v>3.861786856258095</v>
      </c>
      <c r="E82" s="55">
        <f>C82*J37</f>
        <v>2.9382131437419043</v>
      </c>
      <c r="F82" s="52">
        <f t="shared" si="18"/>
        <v>83320.319999999978</v>
      </c>
      <c r="G82" s="52">
        <f t="shared" si="63"/>
        <v>3.861786856258095</v>
      </c>
      <c r="H82" s="52">
        <f t="shared" si="64"/>
        <v>2.9382131437419043</v>
      </c>
      <c r="J82" s="53"/>
    </row>
    <row r="83" spans="1:10" x14ac:dyDescent="0.25">
      <c r="A83" s="21">
        <v>42268</v>
      </c>
      <c r="B83" t="s">
        <v>87</v>
      </c>
      <c r="C83" s="52">
        <v>2000</v>
      </c>
      <c r="D83" s="52">
        <f>C83/2</f>
        <v>1000</v>
      </c>
      <c r="E83" s="55">
        <f>C83/2</f>
        <v>1000</v>
      </c>
      <c r="F83" s="52">
        <f t="shared" si="18"/>
        <v>85320.319999999978</v>
      </c>
      <c r="G83" s="52">
        <f t="shared" ref="G83:G85" si="65">D83</f>
        <v>1000</v>
      </c>
      <c r="H83" s="52">
        <f t="shared" ref="H83:H85" si="66">E83</f>
        <v>1000</v>
      </c>
      <c r="J83" s="53"/>
    </row>
    <row r="84" spans="1:10" x14ac:dyDescent="0.25">
      <c r="A84" s="21">
        <v>42278</v>
      </c>
      <c r="B84" t="s">
        <v>81</v>
      </c>
      <c r="C84" s="52">
        <v>-310.5</v>
      </c>
      <c r="D84" s="52">
        <f>C84*I37</f>
        <v>-176.33600277472627</v>
      </c>
      <c r="E84" s="55">
        <f>C84*J37</f>
        <v>-134.1639972252737</v>
      </c>
      <c r="F84" s="52">
        <f t="shared" si="18"/>
        <v>85009.819999999978</v>
      </c>
      <c r="G84" s="52">
        <f t="shared" si="65"/>
        <v>-176.33600277472627</v>
      </c>
      <c r="H84" s="52">
        <f t="shared" si="66"/>
        <v>-134.1639972252737</v>
      </c>
      <c r="J84" s="53"/>
    </row>
    <row r="85" spans="1:10" x14ac:dyDescent="0.25">
      <c r="A85" s="21">
        <v>42286</v>
      </c>
      <c r="B85" t="s">
        <v>85</v>
      </c>
      <c r="C85" s="52">
        <v>6.94</v>
      </c>
      <c r="D85" s="52">
        <f>C85*I37</f>
        <v>3.9412942327104683</v>
      </c>
      <c r="E85" s="55">
        <f>C85*J37</f>
        <v>2.9987057672895321</v>
      </c>
      <c r="F85" s="52">
        <f t="shared" si="18"/>
        <v>85016.75999999998</v>
      </c>
      <c r="G85" s="52">
        <f t="shared" si="65"/>
        <v>3.9412942327104683</v>
      </c>
      <c r="H85" s="52">
        <f t="shared" si="66"/>
        <v>2.9987057672895321</v>
      </c>
      <c r="J85" s="53"/>
    </row>
    <row r="86" spans="1:10" x14ac:dyDescent="0.25">
      <c r="A86" s="21">
        <v>42296</v>
      </c>
      <c r="B86" t="s">
        <v>87</v>
      </c>
      <c r="C86" s="52">
        <v>2000</v>
      </c>
      <c r="D86" s="52">
        <f>C86/2</f>
        <v>1000</v>
      </c>
      <c r="E86" s="55">
        <f>C86/2</f>
        <v>1000</v>
      </c>
      <c r="F86" s="52">
        <f t="shared" si="18"/>
        <v>87016.75999999998</v>
      </c>
      <c r="G86" s="52">
        <f t="shared" ref="G86:G87" si="67">D86</f>
        <v>1000</v>
      </c>
      <c r="H86" s="52">
        <f t="shared" ref="H86:H87" si="68">E86</f>
        <v>1000</v>
      </c>
      <c r="J86" s="53"/>
    </row>
    <row r="87" spans="1:10" x14ac:dyDescent="0.25">
      <c r="A87" s="21">
        <v>42317</v>
      </c>
      <c r="B87" t="s">
        <v>85</v>
      </c>
      <c r="C87" s="52">
        <v>7.34</v>
      </c>
      <c r="D87" s="52">
        <f>C87*I37</f>
        <v>4.1684581654315327</v>
      </c>
      <c r="E87" s="55">
        <f>C87*J37</f>
        <v>3.1715418345684672</v>
      </c>
      <c r="F87" s="52">
        <f t="shared" si="18"/>
        <v>87024.099999999977</v>
      </c>
      <c r="G87" s="52">
        <f t="shared" si="67"/>
        <v>4.1684581654315327</v>
      </c>
      <c r="H87" s="52">
        <f t="shared" si="68"/>
        <v>3.1715418345684672</v>
      </c>
      <c r="J87" s="53"/>
    </row>
    <row r="88" spans="1:10" x14ac:dyDescent="0.25">
      <c r="A88" s="21">
        <v>42327</v>
      </c>
      <c r="B88" t="s">
        <v>87</v>
      </c>
      <c r="C88" s="52">
        <v>2000</v>
      </c>
      <c r="D88" s="52">
        <f>C88/2</f>
        <v>1000</v>
      </c>
      <c r="E88" s="55">
        <f>C88/2</f>
        <v>1000</v>
      </c>
      <c r="F88" s="52">
        <f t="shared" si="18"/>
        <v>89024.099999999977</v>
      </c>
      <c r="G88" s="52">
        <f t="shared" ref="G88:G89" si="69">D88</f>
        <v>1000</v>
      </c>
      <c r="H88" s="52">
        <f t="shared" ref="H88:H89" si="70">E88</f>
        <v>1000</v>
      </c>
      <c r="J88" s="53"/>
    </row>
    <row r="89" spans="1:10" x14ac:dyDescent="0.25">
      <c r="A89" s="21">
        <v>42347</v>
      </c>
      <c r="B89" t="s">
        <v>85</v>
      </c>
      <c r="C89" s="52">
        <v>7.27</v>
      </c>
      <c r="D89" s="52">
        <f>C89*I37</f>
        <v>4.1287044772053454</v>
      </c>
      <c r="E89" s="55">
        <f>C89*J37</f>
        <v>3.1412955227946533</v>
      </c>
      <c r="F89" s="52">
        <f t="shared" si="18"/>
        <v>89031.369999999981</v>
      </c>
      <c r="G89" s="52">
        <f t="shared" si="69"/>
        <v>4.1287044772053454</v>
      </c>
      <c r="H89" s="52">
        <f t="shared" si="70"/>
        <v>3.1412955227946533</v>
      </c>
      <c r="J89" s="53"/>
    </row>
    <row r="90" spans="1:10" x14ac:dyDescent="0.25">
      <c r="A90" s="21">
        <v>42359</v>
      </c>
      <c r="B90" t="s">
        <v>87</v>
      </c>
      <c r="C90" s="52">
        <v>2000</v>
      </c>
      <c r="D90" s="52">
        <f>C90/2</f>
        <v>1000</v>
      </c>
      <c r="E90" s="55">
        <f>C90/2</f>
        <v>1000</v>
      </c>
      <c r="F90" s="52">
        <f t="shared" si="18"/>
        <v>91031.369999999981</v>
      </c>
      <c r="G90" s="52">
        <f t="shared" ref="G90:G92" si="71">D90</f>
        <v>1000</v>
      </c>
      <c r="H90" s="52">
        <f t="shared" ref="H90:H92" si="72">E90</f>
        <v>1000</v>
      </c>
      <c r="I90" s="53"/>
      <c r="J90" s="53"/>
    </row>
    <row r="91" spans="1:10" x14ac:dyDescent="0.25">
      <c r="A91" s="21">
        <v>42373</v>
      </c>
      <c r="B91" t="s">
        <v>81</v>
      </c>
      <c r="C91" s="52">
        <v>-310.5</v>
      </c>
      <c r="D91" s="52">
        <f>C91*I37</f>
        <v>-176.33600277472627</v>
      </c>
      <c r="E91" s="55">
        <f>C91*J37</f>
        <v>-134.1639972252737</v>
      </c>
      <c r="F91" s="52">
        <f t="shared" si="18"/>
        <v>90720.869999999981</v>
      </c>
      <c r="G91" s="52">
        <f t="shared" si="71"/>
        <v>-176.33600277472627</v>
      </c>
      <c r="H91" s="52">
        <f t="shared" si="72"/>
        <v>-134.1639972252737</v>
      </c>
      <c r="I91" s="53"/>
      <c r="J91" s="53"/>
    </row>
    <row r="92" spans="1:10" x14ac:dyDescent="0.25">
      <c r="A92" s="21">
        <v>42380</v>
      </c>
      <c r="B92" t="s">
        <v>85</v>
      </c>
      <c r="C92" s="52">
        <v>8.16</v>
      </c>
      <c r="D92" s="52">
        <f>C92*I37</f>
        <v>4.6341442275097142</v>
      </c>
      <c r="E92" s="55">
        <f>C92*J37</f>
        <v>3.525855772490285</v>
      </c>
      <c r="F92" s="52">
        <f t="shared" si="18"/>
        <v>90729.029999999984</v>
      </c>
      <c r="G92" s="52">
        <f t="shared" si="71"/>
        <v>4.6341442275097142</v>
      </c>
      <c r="H92" s="52">
        <f t="shared" si="72"/>
        <v>3.525855772490285</v>
      </c>
      <c r="I92" s="53"/>
      <c r="J92" s="53"/>
    </row>
    <row r="93" spans="1:10" x14ac:dyDescent="0.25">
      <c r="A93" s="21">
        <v>42388</v>
      </c>
      <c r="B93" t="s">
        <v>87</v>
      </c>
      <c r="C93" s="52">
        <v>2000</v>
      </c>
      <c r="D93" s="52">
        <f>C93/2</f>
        <v>1000</v>
      </c>
      <c r="E93" s="55">
        <f>C93/2</f>
        <v>1000</v>
      </c>
      <c r="F93" s="52">
        <f t="shared" ref="F93:F114" si="73">F92+C93</f>
        <v>92729.029999999984</v>
      </c>
      <c r="G93" s="52">
        <f t="shared" ref="G93:G114" si="74">D93</f>
        <v>1000</v>
      </c>
      <c r="H93" s="52">
        <f t="shared" ref="H93:H114" si="75">E93</f>
        <v>1000</v>
      </c>
      <c r="I93" s="53"/>
      <c r="J93" s="53"/>
    </row>
    <row r="94" spans="1:10" x14ac:dyDescent="0.25">
      <c r="A94" s="21">
        <v>42409</v>
      </c>
      <c r="B94" t="s">
        <v>85</v>
      </c>
      <c r="C94" s="52">
        <v>7.33</v>
      </c>
      <c r="D94" s="52">
        <f>C94*I37</f>
        <v>4.1627790671135054</v>
      </c>
      <c r="E94" s="55">
        <f>C94*J37</f>
        <v>3.1672209328864938</v>
      </c>
      <c r="F94" s="52">
        <f t="shared" si="73"/>
        <v>92736.359999999986</v>
      </c>
      <c r="G94" s="52">
        <f t="shared" si="74"/>
        <v>4.1627790671135054</v>
      </c>
      <c r="H94" s="52">
        <f t="shared" si="75"/>
        <v>3.1672209328864938</v>
      </c>
    </row>
    <row r="95" spans="1:10" x14ac:dyDescent="0.25">
      <c r="A95" s="21">
        <v>42438</v>
      </c>
      <c r="B95" t="s">
        <v>85</v>
      </c>
      <c r="C95" s="52">
        <v>7.37</v>
      </c>
      <c r="D95" s="52">
        <f>C95*I37</f>
        <v>4.1854954603856118</v>
      </c>
      <c r="E95" s="55">
        <f>C95*J37</f>
        <v>3.1845045396143874</v>
      </c>
      <c r="F95" s="52">
        <f t="shared" si="73"/>
        <v>92743.729999999981</v>
      </c>
      <c r="G95" s="52">
        <f t="shared" si="74"/>
        <v>4.1854954603856118</v>
      </c>
      <c r="H95" s="52">
        <f t="shared" si="75"/>
        <v>3.1845045396143874</v>
      </c>
    </row>
    <row r="96" spans="1:10" x14ac:dyDescent="0.25">
      <c r="A96" s="21">
        <v>42461</v>
      </c>
      <c r="B96" t="s">
        <v>81</v>
      </c>
      <c r="C96" s="52">
        <v>-310.5</v>
      </c>
      <c r="D96" s="52">
        <f>C96*I37</f>
        <v>-176.33600277472627</v>
      </c>
      <c r="E96" s="55">
        <f>C96*J37</f>
        <v>-134.1639972252737</v>
      </c>
      <c r="F96" s="52">
        <f t="shared" si="73"/>
        <v>92433.229999999981</v>
      </c>
      <c r="G96" s="52">
        <f t="shared" si="74"/>
        <v>-176.33600277472627</v>
      </c>
      <c r="H96" s="52">
        <f t="shared" si="75"/>
        <v>-134.1639972252737</v>
      </c>
    </row>
    <row r="97" spans="1:10" s="11" customFormat="1" x14ac:dyDescent="0.25">
      <c r="A97" s="56" t="s">
        <v>93</v>
      </c>
      <c r="C97" s="35"/>
      <c r="D97" s="35"/>
      <c r="F97" s="35">
        <f>SUM(G97:H97)</f>
        <v>92433.229999999981</v>
      </c>
      <c r="G97" s="35">
        <f>SUM(G69:G96)</f>
        <v>50303.648026640854</v>
      </c>
      <c r="H97" s="35">
        <f>SUM(H69:H96)</f>
        <v>42129.58197335912</v>
      </c>
      <c r="I97" s="57">
        <f>G97/F97</f>
        <v>0.54421605765200309</v>
      </c>
      <c r="J97" s="57">
        <f>H97/F97</f>
        <v>0.4557839423479968</v>
      </c>
    </row>
    <row r="98" spans="1:10" s="11" customFormat="1" x14ac:dyDescent="0.25">
      <c r="A98" s="56"/>
      <c r="C98" s="35"/>
      <c r="D98" s="35"/>
      <c r="F98" s="35"/>
      <c r="G98" s="35"/>
      <c r="H98" s="35"/>
      <c r="I98" s="57"/>
      <c r="J98" s="57"/>
    </row>
    <row r="99" spans="1:10" x14ac:dyDescent="0.25">
      <c r="A99" s="21">
        <v>42471</v>
      </c>
      <c r="B99" t="s">
        <v>85</v>
      </c>
      <c r="C99" s="52">
        <v>8.3800000000000008</v>
      </c>
      <c r="D99" s="52">
        <f>C99*I37</f>
        <v>4.7590843905063007</v>
      </c>
      <c r="E99" s="55">
        <f>C99*J37</f>
        <v>3.6209156094937001</v>
      </c>
      <c r="F99" s="52">
        <f>F96+C99</f>
        <v>92441.609999999986</v>
      </c>
      <c r="G99" s="52">
        <f t="shared" si="74"/>
        <v>4.7590843905063007</v>
      </c>
      <c r="H99" s="52">
        <f t="shared" si="75"/>
        <v>3.6209156094937001</v>
      </c>
    </row>
    <row r="100" spans="1:10" x14ac:dyDescent="0.25">
      <c r="A100" s="21">
        <v>42499</v>
      </c>
      <c r="B100" t="s">
        <v>85</v>
      </c>
      <c r="C100" s="52">
        <v>7.09</v>
      </c>
      <c r="D100" s="52">
        <f>C100*I37</f>
        <v>4.0264807074808671</v>
      </c>
      <c r="E100" s="55">
        <f>C100*J37</f>
        <v>3.0635192925191324</v>
      </c>
      <c r="F100" s="52">
        <f t="shared" si="73"/>
        <v>92448.699999999983</v>
      </c>
      <c r="G100" s="52">
        <f t="shared" si="74"/>
        <v>4.0264807074808671</v>
      </c>
      <c r="H100" s="52">
        <f t="shared" si="75"/>
        <v>3.0635192925191324</v>
      </c>
    </row>
    <row r="101" spans="1:10" x14ac:dyDescent="0.25">
      <c r="A101" s="21">
        <v>42530</v>
      </c>
      <c r="B101" t="s">
        <v>85</v>
      </c>
      <c r="C101" s="52">
        <v>7.85</v>
      </c>
      <c r="D101" s="52">
        <f>C101*I37</f>
        <v>4.4580921796508894</v>
      </c>
      <c r="E101" s="55">
        <f>C101*J37</f>
        <v>3.3919078203491098</v>
      </c>
      <c r="F101" s="52">
        <f t="shared" si="73"/>
        <v>92456.549999999988</v>
      </c>
      <c r="G101" s="52">
        <f t="shared" si="74"/>
        <v>4.4580921796508894</v>
      </c>
      <c r="H101" s="52">
        <f t="shared" si="75"/>
        <v>3.3919078203491098</v>
      </c>
    </row>
    <row r="102" spans="1:10" x14ac:dyDescent="0.25">
      <c r="A102" s="21">
        <v>42552</v>
      </c>
      <c r="B102" t="s">
        <v>81</v>
      </c>
      <c r="C102" s="52">
        <v>-310.5</v>
      </c>
      <c r="D102" s="52">
        <f>C102*I37</f>
        <v>-176.33600277472627</v>
      </c>
      <c r="E102" s="55">
        <f>C102*J37</f>
        <v>-134.1639972252737</v>
      </c>
      <c r="F102" s="52">
        <f t="shared" si="73"/>
        <v>92146.049999999988</v>
      </c>
      <c r="G102" s="52">
        <f t="shared" si="74"/>
        <v>-176.33600277472627</v>
      </c>
      <c r="H102" s="52">
        <f t="shared" si="75"/>
        <v>-134.1639972252737</v>
      </c>
    </row>
    <row r="103" spans="1:10" x14ac:dyDescent="0.25">
      <c r="A103" s="21">
        <v>42562</v>
      </c>
      <c r="B103" t="s">
        <v>85</v>
      </c>
      <c r="C103" s="52">
        <v>8.1</v>
      </c>
      <c r="D103" s="52">
        <f>C103*I37</f>
        <v>4.6000696376015542</v>
      </c>
      <c r="E103" s="55">
        <f>C103*J37</f>
        <v>3.4999303623984446</v>
      </c>
      <c r="F103" s="52">
        <f t="shared" si="73"/>
        <v>92154.15</v>
      </c>
      <c r="G103" s="52">
        <f t="shared" si="74"/>
        <v>4.6000696376015542</v>
      </c>
      <c r="H103" s="52">
        <f t="shared" si="75"/>
        <v>3.4999303623984446</v>
      </c>
    </row>
    <row r="104" spans="1:10" x14ac:dyDescent="0.25">
      <c r="A104" s="21">
        <v>42591</v>
      </c>
      <c r="B104" t="s">
        <v>85</v>
      </c>
      <c r="C104" s="52">
        <v>5.81</v>
      </c>
      <c r="D104" s="52">
        <f>C104*I37</f>
        <v>3.2995561227734607</v>
      </c>
      <c r="E104" s="55">
        <f>C104*J37</f>
        <v>2.5104438772265385</v>
      </c>
      <c r="F104" s="52">
        <f t="shared" si="73"/>
        <v>92159.959999999992</v>
      </c>
      <c r="G104" s="52">
        <f t="shared" si="74"/>
        <v>3.2995561227734607</v>
      </c>
      <c r="H104" s="52">
        <f t="shared" si="75"/>
        <v>2.5104438772265385</v>
      </c>
    </row>
    <row r="105" spans="1:10" x14ac:dyDescent="0.25">
      <c r="A105" s="21">
        <v>42646</v>
      </c>
      <c r="B105" t="s">
        <v>81</v>
      </c>
      <c r="C105" s="52">
        <v>-310.5</v>
      </c>
      <c r="D105" s="52">
        <f>C105*I37</f>
        <v>-176.33600277472627</v>
      </c>
      <c r="E105" s="55">
        <f>C105*J37</f>
        <v>-134.1639972252737</v>
      </c>
      <c r="F105" s="52">
        <f t="shared" si="73"/>
        <v>91849.459999999992</v>
      </c>
      <c r="G105" s="52">
        <f t="shared" si="74"/>
        <v>-176.33600277472627</v>
      </c>
      <c r="H105" s="52">
        <f t="shared" si="75"/>
        <v>-134.1639972252737</v>
      </c>
    </row>
    <row r="106" spans="1:10" x14ac:dyDescent="0.25">
      <c r="A106" s="21">
        <v>42727</v>
      </c>
      <c r="B106" t="s">
        <v>90</v>
      </c>
      <c r="C106" s="52">
        <v>-58</v>
      </c>
      <c r="D106" s="52">
        <f>C106*I37</f>
        <v>-32.938770244554341</v>
      </c>
      <c r="E106" s="55">
        <f>C106*J37</f>
        <v>-25.061229755445655</v>
      </c>
      <c r="F106" s="52">
        <f t="shared" si="73"/>
        <v>91791.459999999992</v>
      </c>
      <c r="G106" s="52">
        <f t="shared" si="74"/>
        <v>-32.938770244554341</v>
      </c>
      <c r="H106" s="52">
        <f t="shared" si="75"/>
        <v>-25.061229755445655</v>
      </c>
    </row>
    <row r="107" spans="1:10" x14ac:dyDescent="0.25">
      <c r="A107" s="21">
        <v>42738</v>
      </c>
      <c r="B107" t="s">
        <v>81</v>
      </c>
      <c r="C107" s="52">
        <v>-310.5</v>
      </c>
      <c r="D107" s="52">
        <f>C107*I37</f>
        <v>-176.33600277472627</v>
      </c>
      <c r="E107" s="55">
        <f>C107*J37</f>
        <v>-134.1639972252737</v>
      </c>
      <c r="F107" s="52">
        <f t="shared" si="73"/>
        <v>91480.959999999992</v>
      </c>
      <c r="G107" s="52">
        <f t="shared" si="74"/>
        <v>-176.33600277472627</v>
      </c>
      <c r="H107" s="52">
        <f t="shared" si="75"/>
        <v>-134.1639972252737</v>
      </c>
    </row>
    <row r="108" spans="1:10" x14ac:dyDescent="0.25">
      <c r="A108" s="21">
        <v>42828</v>
      </c>
      <c r="B108" t="s">
        <v>81</v>
      </c>
      <c r="C108" s="52">
        <v>-284.62</v>
      </c>
      <c r="D108" s="52">
        <f>C108*I37</f>
        <v>-161.63849632767341</v>
      </c>
      <c r="E108" s="55">
        <f>C108*J37</f>
        <v>-122.9815036723266</v>
      </c>
      <c r="F108" s="52">
        <f t="shared" si="73"/>
        <v>91196.34</v>
      </c>
      <c r="G108" s="52">
        <f t="shared" si="74"/>
        <v>-161.63849632767341</v>
      </c>
      <c r="H108" s="52">
        <f t="shared" si="75"/>
        <v>-122.9815036723266</v>
      </c>
    </row>
    <row r="109" spans="1:10" x14ac:dyDescent="0.25">
      <c r="A109" s="56" t="s">
        <v>94</v>
      </c>
      <c r="B109" s="11"/>
      <c r="C109" s="35"/>
      <c r="D109" s="35"/>
      <c r="E109" s="11"/>
      <c r="F109" s="35">
        <f>SUM(G109:H109)</f>
        <v>91196.339999999967</v>
      </c>
      <c r="G109" s="35">
        <f>SUM(G97:G108)</f>
        <v>49601.206034782459</v>
      </c>
      <c r="H109" s="35">
        <f>SUM(H97:H108)</f>
        <v>41595.133965217508</v>
      </c>
      <c r="I109" s="57">
        <f>G109/F109</f>
        <v>0.54389470054151823</v>
      </c>
      <c r="J109" s="57">
        <f>H109/F109</f>
        <v>0.45610529945848183</v>
      </c>
    </row>
    <row r="110" spans="1:10" x14ac:dyDescent="0.25">
      <c r="A110" s="21"/>
      <c r="D110" s="52"/>
      <c r="E110" s="55"/>
      <c r="F110" s="52"/>
      <c r="G110" s="52"/>
      <c r="H110" s="52"/>
    </row>
    <row r="111" spans="1:10" x14ac:dyDescent="0.25">
      <c r="A111" s="21">
        <v>42919</v>
      </c>
      <c r="B111" t="s">
        <v>81</v>
      </c>
      <c r="C111" s="52">
        <v>-284.62</v>
      </c>
      <c r="D111" s="52">
        <f>C111*I37</f>
        <v>-161.63849632767341</v>
      </c>
      <c r="E111" s="55">
        <f>C111*J37</f>
        <v>-122.9815036723266</v>
      </c>
      <c r="F111" s="52">
        <f>F108+C111</f>
        <v>90911.72</v>
      </c>
      <c r="G111" s="52">
        <f t="shared" si="74"/>
        <v>-161.63849632767341</v>
      </c>
      <c r="H111" s="52">
        <f t="shared" si="75"/>
        <v>-122.9815036723266</v>
      </c>
    </row>
    <row r="112" spans="1:10" x14ac:dyDescent="0.25">
      <c r="A112" s="21">
        <v>43010</v>
      </c>
      <c r="B112" t="s">
        <v>81</v>
      </c>
      <c r="C112" s="52">
        <v>-284.62</v>
      </c>
      <c r="D112" s="52">
        <f>C112*I37</f>
        <v>-161.63849632767341</v>
      </c>
      <c r="E112" s="55">
        <f>C112*J37</f>
        <v>-122.9815036723266</v>
      </c>
      <c r="F112" s="52">
        <f t="shared" si="73"/>
        <v>90627.1</v>
      </c>
      <c r="G112" s="52">
        <f t="shared" si="74"/>
        <v>-161.63849632767341</v>
      </c>
      <c r="H112" s="52">
        <f t="shared" si="75"/>
        <v>-122.9815036723266</v>
      </c>
    </row>
    <row r="113" spans="1:10" x14ac:dyDescent="0.25">
      <c r="A113" s="21">
        <v>43102</v>
      </c>
      <c r="B113" t="s">
        <v>81</v>
      </c>
      <c r="C113" s="52">
        <v>-284.62</v>
      </c>
      <c r="D113" s="52">
        <f>C113*I37</f>
        <v>-161.63849632767341</v>
      </c>
      <c r="E113" s="55">
        <f>C113*J37</f>
        <v>-122.9815036723266</v>
      </c>
      <c r="F113" s="52">
        <f t="shared" si="73"/>
        <v>90342.48000000001</v>
      </c>
      <c r="G113" s="52">
        <f t="shared" si="74"/>
        <v>-161.63849632767341</v>
      </c>
      <c r="H113" s="52">
        <f t="shared" si="75"/>
        <v>-122.9815036723266</v>
      </c>
    </row>
    <row r="114" spans="1:10" x14ac:dyDescent="0.25">
      <c r="A114" s="21">
        <v>43192</v>
      </c>
      <c r="B114" t="s">
        <v>81</v>
      </c>
      <c r="C114" s="52">
        <v>-284.62</v>
      </c>
      <c r="D114" s="52">
        <f>C114*I37</f>
        <v>-161.63849632767341</v>
      </c>
      <c r="E114" s="55">
        <f>C114*J37</f>
        <v>-122.9815036723266</v>
      </c>
      <c r="F114" s="52">
        <f t="shared" si="73"/>
        <v>90057.860000000015</v>
      </c>
      <c r="G114" s="52">
        <f t="shared" si="74"/>
        <v>-161.63849632767341</v>
      </c>
      <c r="H114" s="52">
        <f t="shared" si="75"/>
        <v>-122.9815036723266</v>
      </c>
    </row>
    <row r="115" spans="1:10" s="11" customFormat="1" x14ac:dyDescent="0.25">
      <c r="A115" s="56" t="s">
        <v>95</v>
      </c>
      <c r="C115" s="35"/>
      <c r="D115" s="35"/>
      <c r="F115" s="35">
        <f>SUM(G115:H115)</f>
        <v>90057.859999999986</v>
      </c>
      <c r="G115" s="35">
        <f>SUM(G109:G114)</f>
        <v>48954.65204947177</v>
      </c>
      <c r="H115" s="35">
        <f>SUM(H109:H114)</f>
        <v>41103.207950528216</v>
      </c>
      <c r="I115" s="57">
        <f>G115/F115</f>
        <v>0.54359110964297597</v>
      </c>
      <c r="J115" s="57">
        <f>H115/F115</f>
        <v>0.45640889035702403</v>
      </c>
    </row>
  </sheetData>
  <autoFilter ref="A1:J11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Capture</vt:lpstr>
      <vt:lpstr>Valuation</vt:lpstr>
      <vt:lpstr>Bank &amp; Notes</vt:lpstr>
      <vt:lpstr>Fund Split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Toni Ross</dc:creator>
  <cp:lastModifiedBy>Stacy</cp:lastModifiedBy>
  <cp:lastPrinted>2014-06-19T11:02:07Z</cp:lastPrinted>
  <dcterms:created xsi:type="dcterms:W3CDTF">2014-05-02T11:43:11Z</dcterms:created>
  <dcterms:modified xsi:type="dcterms:W3CDTF">2018-05-16T14:32:52Z</dcterms:modified>
</cp:coreProperties>
</file>