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hf14DqD1BLS8bKYB0dvCFlbY7zZA=="/>
    </ext>
  </extLst>
</workbook>
</file>

<file path=xl/sharedStrings.xml><?xml version="1.0" encoding="utf-8"?>
<sst xmlns="http://schemas.openxmlformats.org/spreadsheetml/2006/main" count="136" uniqueCount="94">
  <si>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</si>
  <si>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</si>
  <si>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</si>
  <si>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</si>
  <si>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</si>
  <si>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</si>
  <si>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</si>
  <si>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</si>
  <si>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</t>
  </si>
  <si>
    <t>income</t>
  </si>
  <si>
    <t>split</t>
  </si>
  <si>
    <t>Scheme Name</t>
  </si>
  <si>
    <t>Indus Associates Limited ORBS</t>
  </si>
  <si>
    <t>Cash RBS Bank</t>
  </si>
  <si>
    <t>PSTR</t>
  </si>
  <si>
    <t>55-58 Stratford Street</t>
  </si>
  <si>
    <t>y</t>
  </si>
  <si>
    <t>Principle Employer / Admin</t>
  </si>
  <si>
    <t>Total Debts</t>
  </si>
  <si>
    <t>Admin ID:</t>
  </si>
  <si>
    <t>SE Loan</t>
  </si>
  <si>
    <t>Y</t>
  </si>
  <si>
    <t>21/12/21</t>
  </si>
  <si>
    <t>Mortgage</t>
  </si>
  <si>
    <t>N</t>
  </si>
  <si>
    <t>Transfers in</t>
  </si>
  <si>
    <t xml:space="preserve">Connected </t>
  </si>
  <si>
    <t>Contributions</t>
  </si>
  <si>
    <t xml:space="preserve">UnConnected </t>
  </si>
  <si>
    <t>Total contributions &amp; transfers:</t>
  </si>
  <si>
    <t>Cash total</t>
  </si>
  <si>
    <t>% fund split</t>
  </si>
  <si>
    <t>Totals</t>
  </si>
  <si>
    <t>IN</t>
  </si>
  <si>
    <t>Employer Contributions</t>
  </si>
  <si>
    <t>Fees</t>
  </si>
  <si>
    <t>bank interest</t>
  </si>
  <si>
    <t>Zafar Chaudhary Drawdown</t>
  </si>
  <si>
    <t>Member Contributions</t>
  </si>
  <si>
    <t>April</t>
  </si>
  <si>
    <t>Third Party Contributions</t>
  </si>
  <si>
    <t xml:space="preserve">May </t>
  </si>
  <si>
    <t>Relief at Source Payments</t>
  </si>
  <si>
    <t>June</t>
  </si>
  <si>
    <t>Debt 1 - Zafar Chaudhary</t>
  </si>
  <si>
    <t>Transfers In</t>
  </si>
  <si>
    <t>July</t>
  </si>
  <si>
    <t>Debt 2 - Zafar Chaudhary</t>
  </si>
  <si>
    <t>Capital Sums Borrowed</t>
  </si>
  <si>
    <t>August</t>
  </si>
  <si>
    <t>Debt 1 - Tariq Areehy</t>
  </si>
  <si>
    <t>Loan repayments In (Capital Only)</t>
  </si>
  <si>
    <t>September</t>
  </si>
  <si>
    <t>Debt 2 - Tariq Areehy</t>
  </si>
  <si>
    <t>OUT</t>
  </si>
  <si>
    <t>October</t>
  </si>
  <si>
    <t>Debt 1 - Nahid Areehy</t>
  </si>
  <si>
    <t>Transfer Out</t>
  </si>
  <si>
    <t>November</t>
  </si>
  <si>
    <t>Debt 2 - Nahid Areehy</t>
  </si>
  <si>
    <t>Lump Sum Payments</t>
  </si>
  <si>
    <t>December</t>
  </si>
  <si>
    <t>Lump Sum Death Payments</t>
  </si>
  <si>
    <t>January</t>
  </si>
  <si>
    <t>Annuity Purchase</t>
  </si>
  <si>
    <t>February</t>
  </si>
  <si>
    <t>Repayment of borrowing</t>
  </si>
  <si>
    <t>March</t>
  </si>
  <si>
    <t>Other?</t>
  </si>
  <si>
    <t>Aggregate of payments</t>
  </si>
  <si>
    <t>Scheme Value</t>
  </si>
  <si>
    <t>00007400000ROSEINNES</t>
  </si>
  <si>
    <t>VIR11223320012319</t>
  </si>
  <si>
    <t>GBP</t>
  </si>
  <si>
    <t>DPG</t>
  </si>
  <si>
    <t>000375083A</t>
  </si>
  <si>
    <t>PSLRJIS LTD 0001085027</t>
  </si>
  <si>
    <t>000375084A</t>
  </si>
  <si>
    <t>PSLRJIS LTD 0001085029</t>
  </si>
  <si>
    <t>WDG</t>
  </si>
  <si>
    <t>20012319 INV-8762 DR</t>
  </si>
  <si>
    <t>20012319 INV-8789 DR</t>
  </si>
  <si>
    <t>000412080A</t>
  </si>
  <si>
    <t>1OTH 2OTH - Withdrawal Ruffer</t>
  </si>
  <si>
    <t>000412157A</t>
  </si>
  <si>
    <t>1PEN - Gross pension payment</t>
  </si>
  <si>
    <t>000412156A</t>
  </si>
  <si>
    <t>2PEN - Gross pension payment</t>
  </si>
  <si>
    <t>000415369A</t>
  </si>
  <si>
    <t>1OTH 2OTH</t>
  </si>
  <si>
    <t>000415493A</t>
  </si>
  <si>
    <t>1EXP 2EXP - Inv.001404</t>
  </si>
  <si>
    <t>000415782A</t>
  </si>
  <si>
    <t>1EXP 2EXP - LEI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</si>
</sst>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1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dd/mm/yy"/>
    <numFmt numFmtId="168" formatCode="[$£]#,##0.00"/>
    <numFmt numFmtId="169" formatCode="[$£-809]#,##0.00"/>
    <numFmt numFmtId="170" formatCode="_-[$£-809]* #,##0.00_-;\-[$£-809]* #,##0.00_-;_-[$£-809]* &quot;-&quot;??_-;_-@"/>
    <numFmt numFmtId="171" formatCode="mm/dd/yy"/>
    <numFmt numFmtId="172" formatCode="d mmm yy"/>
    <numFmt numFmtId="173" formatCode="dd/mm/yyyy"/>
    <numFmt numFmtId="174" formatCode="d/m/yyyy"/>
  </numFmts>
  <fonts count="11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color theme="1"/>
      <name val="Calibri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>
      <color rgb="FFFF0000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6">
    <border/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4" numFmtId="0" xfId="0" applyFont="1"/>
    <xf borderId="0" fillId="0" fontId="5" numFmtId="0" xfId="0" applyFont="1"/>
    <xf borderId="0" fillId="0" fontId="5" numFmtId="165" xfId="0" applyAlignment="1" applyFont="1" applyNumberFormat="1">
      <alignment horizontal="center"/>
    </xf>
    <xf borderId="3" fillId="0" fontId="3" numFmtId="0" xfId="0" applyAlignment="1" applyBorder="1" applyFont="1">
      <alignment vertical="bottom"/>
    </xf>
    <xf borderId="4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 readingOrder="0"/>
    </xf>
    <xf borderId="5" fillId="0" fontId="3" numFmtId="165" xfId="0" applyAlignment="1" applyBorder="1" applyFont="1" applyNumberFormat="1">
      <alignment horizontal="center"/>
    </xf>
    <xf borderId="5" fillId="2" fontId="3" numFmtId="166" xfId="0" applyAlignment="1" applyBorder="1" applyFill="1" applyFont="1" applyNumberFormat="1">
      <alignment horizontal="left"/>
    </xf>
    <xf borderId="4" fillId="0" fontId="3" numFmtId="167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/>
    </xf>
    <xf borderId="0" fillId="0" fontId="4" numFmtId="2" xfId="0" applyFont="1" applyNumberFormat="1"/>
    <xf borderId="5" fillId="2" fontId="3" numFmtId="165" xfId="0" applyAlignment="1" applyBorder="1" applyFont="1" applyNumberFormat="1">
      <alignment horizontal="left"/>
    </xf>
    <xf borderId="4" fillId="0" fontId="3" numFmtId="165" xfId="0" applyAlignment="1" applyBorder="1" applyFont="1" applyNumberFormat="1">
      <alignment horizontal="center" vertical="bottom"/>
    </xf>
    <xf borderId="4" fillId="0" fontId="3" numFmtId="164" xfId="0" applyAlignment="1" applyBorder="1" applyFont="1" applyNumberFormat="1">
      <alignment horizontal="center" vertical="bottom"/>
    </xf>
    <xf borderId="5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4" fillId="0" fontId="3" numFmtId="166" xfId="0" applyAlignment="1" applyBorder="1" applyFont="1" applyNumberFormat="1">
      <alignment horizontal="center" readingOrder="0"/>
    </xf>
    <xf borderId="5" fillId="0" fontId="3" numFmtId="0" xfId="0" applyAlignment="1" applyBorder="1" applyFont="1">
      <alignment horizontal="left" readingOrder="0"/>
    </xf>
    <xf borderId="6" fillId="0" fontId="3" numFmtId="166" xfId="0" applyAlignment="1" applyBorder="1" applyFont="1" applyNumberFormat="1">
      <alignment horizontal="center" readingOrder="0"/>
    </xf>
    <xf borderId="6" fillId="0" fontId="3" numFmtId="166" xfId="0" applyAlignment="1" applyBorder="1" applyFont="1" applyNumberFormat="1">
      <alignment horizontal="center"/>
    </xf>
    <xf borderId="0" fillId="0" fontId="5" numFmtId="165" xfId="0" applyAlignment="1" applyFont="1" applyNumberFormat="1">
      <alignment horizontal="center" vertical="bottom"/>
    </xf>
    <xf borderId="5" fillId="0" fontId="4" numFmtId="0" xfId="0" applyBorder="1" applyFont="1"/>
    <xf borderId="5" fillId="0" fontId="4" numFmtId="168" xfId="0" applyAlignment="1" applyBorder="1" applyFont="1" applyNumberFormat="1">
      <alignment horizontal="center"/>
    </xf>
    <xf borderId="0" fillId="0" fontId="5" numFmtId="0" xfId="0" applyAlignment="1" applyFont="1">
      <alignment horizontal="center" vertical="bottom"/>
    </xf>
    <xf borderId="5" fillId="0" fontId="4" numFmtId="0" xfId="0" applyAlignment="1" applyBorder="1" applyFont="1">
      <alignment readingOrder="0"/>
    </xf>
    <xf borderId="5" fillId="0" fontId="4" numFmtId="168" xfId="0" applyAlignment="1" applyBorder="1" applyFont="1" applyNumberFormat="1">
      <alignment horizontal="center" readingOrder="0"/>
    </xf>
    <xf borderId="0" fillId="0" fontId="5" numFmtId="169" xfId="0" applyAlignment="1" applyFont="1" applyNumberFormat="1">
      <alignment horizontal="center"/>
    </xf>
    <xf borderId="7" fillId="0" fontId="5" numFmtId="0" xfId="0" applyAlignment="1" applyBorder="1" applyFont="1">
      <alignment horizontal="center" shrinkToFit="0" wrapText="1"/>
    </xf>
    <xf borderId="8" fillId="0" fontId="5" numFmtId="165" xfId="0" applyAlignment="1" applyBorder="1" applyFont="1" applyNumberFormat="1">
      <alignment horizontal="center"/>
    </xf>
    <xf borderId="4" fillId="0" fontId="5" numFmtId="165" xfId="0" applyAlignment="1" applyBorder="1" applyFont="1" applyNumberFormat="1">
      <alignment horizontal="center"/>
    </xf>
    <xf borderId="9" fillId="0" fontId="5" numFmtId="0" xfId="0" applyAlignment="1" applyBorder="1" applyFont="1">
      <alignment horizontal="center" shrinkToFit="0" wrapText="1"/>
    </xf>
    <xf borderId="10" fillId="0" fontId="5" numFmtId="165" xfId="0" applyAlignment="1" applyBorder="1" applyFont="1" applyNumberFormat="1">
      <alignment horizontal="center"/>
    </xf>
    <xf borderId="5" fillId="0" fontId="5" numFmtId="165" xfId="0" applyAlignment="1" applyBorder="1" applyFont="1" applyNumberFormat="1">
      <alignment horizontal="center"/>
    </xf>
    <xf borderId="11" fillId="0" fontId="5" numFmtId="0" xfId="0" applyAlignment="1" applyBorder="1" applyFont="1">
      <alignment horizontal="center"/>
    </xf>
    <xf borderId="5" fillId="0" fontId="6" numFmtId="165" xfId="0" applyAlignment="1" applyBorder="1" applyFont="1" applyNumberFormat="1">
      <alignment horizontal="center"/>
    </xf>
    <xf borderId="12" fillId="0" fontId="6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13" fillId="0" fontId="5" numFmtId="0" xfId="0" applyAlignment="1" applyBorder="1" applyFont="1">
      <alignment horizontal="center"/>
    </xf>
    <xf borderId="1" fillId="0" fontId="5" numFmtId="165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0" fillId="0" fontId="3" numFmtId="164" xfId="0" applyFont="1" applyNumberFormat="1"/>
    <xf borderId="0" fillId="0" fontId="3" numFmtId="0" xfId="0" applyFont="1"/>
    <xf borderId="0" fillId="0" fontId="5" numFmtId="0" xfId="0" applyAlignment="1" applyFont="1">
      <alignment shrinkToFit="0" wrapText="1"/>
    </xf>
    <xf borderId="0" fillId="0" fontId="3" numFmtId="0" xfId="0" applyAlignment="1" applyFont="1">
      <alignment horizontal="left" shrinkToFit="0" wrapText="1"/>
    </xf>
    <xf borderId="0" fillId="0" fontId="7" numFmtId="166" xfId="0" applyAlignment="1" applyFont="1" applyNumberFormat="1">
      <alignment horizontal="left" shrinkToFit="0" vertical="bottom" wrapText="0"/>
    </xf>
    <xf borderId="0" fillId="0" fontId="4" numFmtId="0" xfId="0" applyAlignment="1" applyFont="1">
      <alignment horizontal="left"/>
    </xf>
    <xf borderId="0" fillId="0" fontId="3" numFmtId="166" xfId="0" applyAlignment="1" applyFont="1" applyNumberFormat="1">
      <alignment shrinkToFit="0" vertical="bottom" wrapText="0"/>
    </xf>
    <xf borderId="0" fillId="0" fontId="7" numFmtId="170" xfId="0" applyAlignment="1" applyFont="1" applyNumberFormat="1">
      <alignment horizontal="center" readingOrder="0" vertical="bottom"/>
    </xf>
    <xf borderId="0" fillId="0" fontId="4" numFmtId="171" xfId="0" applyAlignment="1" applyFont="1" applyNumberFormat="1">
      <alignment horizontal="left"/>
    </xf>
    <xf borderId="0" fillId="0" fontId="4" numFmtId="168" xfId="0" applyFont="1" applyNumberFormat="1"/>
    <xf borderId="0" fillId="0" fontId="3" numFmtId="170" xfId="0" applyAlignment="1" applyFont="1" applyNumberFormat="1">
      <alignment horizontal="center" vertical="bottom"/>
    </xf>
    <xf borderId="0" fillId="0" fontId="3" numFmtId="170" xfId="0" applyFont="1" applyNumberFormat="1"/>
    <xf borderId="0" fillId="0" fontId="7" numFmtId="170" xfId="0" applyFont="1" applyNumberFormat="1"/>
    <xf borderId="5" fillId="0" fontId="3" numFmtId="0" xfId="0" applyAlignment="1" applyBorder="1" applyFont="1">
      <alignment vertical="bottom"/>
    </xf>
    <xf borderId="5" fillId="0" fontId="4" numFmtId="168" xfId="0" applyBorder="1" applyFont="1" applyNumberFormat="1"/>
    <xf borderId="5" fillId="0" fontId="3" numFmtId="0" xfId="0" applyAlignment="1" applyBorder="1" applyFont="1">
      <alignment horizontal="left"/>
    </xf>
    <xf borderId="0" fillId="0" fontId="3" numFmtId="165" xfId="0" applyAlignment="1" applyFont="1" applyNumberFormat="1">
      <alignment horizontal="center" readingOrder="0"/>
    </xf>
    <xf borderId="0" fillId="0" fontId="3" numFmtId="168" xfId="0" applyFont="1" applyNumberFormat="1"/>
    <xf borderId="14" fillId="0" fontId="3" numFmtId="165" xfId="0" applyAlignment="1" applyBorder="1" applyFont="1" applyNumberFormat="1">
      <alignment horizontal="center" readingOrder="0"/>
    </xf>
    <xf borderId="0" fillId="0" fontId="5" numFmtId="170" xfId="0" applyFont="1" applyNumberFormat="1"/>
    <xf borderId="15" fillId="0" fontId="3" numFmtId="165" xfId="0" applyAlignment="1" applyBorder="1" applyFont="1" applyNumberFormat="1">
      <alignment horizontal="center"/>
    </xf>
    <xf borderId="0" fillId="0" fontId="8" numFmtId="0" xfId="0" applyFont="1"/>
    <xf borderId="0" fillId="0" fontId="8" numFmtId="4" xfId="0" applyFont="1" applyNumberFormat="1"/>
    <xf borderId="0" fillId="0" fontId="8" numFmtId="172" xfId="0" applyFont="1" applyNumberFormat="1"/>
    <xf borderId="0" fillId="0" fontId="4" numFmtId="169" xfId="0" applyFont="1" applyNumberFormat="1"/>
    <xf borderId="0" fillId="0" fontId="9" numFmtId="0" xfId="0" applyFont="1"/>
    <xf borderId="0" fillId="0" fontId="9" numFmtId="169" xfId="0" applyFont="1" applyNumberFormat="1"/>
    <xf borderId="0" fillId="0" fontId="10" numFmtId="173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0" numFmtId="4" xfId="0" applyAlignment="1" applyFont="1" applyNumberFormat="1">
      <alignment horizontal="right" vertical="bottom"/>
    </xf>
    <xf borderId="0" fillId="0" fontId="7" numFmtId="174" xfId="0" applyAlignment="1" applyFont="1" applyNumberFormat="1">
      <alignment horizontal="right" vertical="bottom"/>
    </xf>
    <xf borderId="0" fillId="0" fontId="7" numFmtId="0" xfId="0" applyAlignment="1" applyFont="1">
      <alignment vertical="bottom"/>
    </xf>
    <xf borderId="0" fillId="0" fontId="7" numFmtId="4" xfId="0" applyAlignment="1" applyFont="1" applyNumberFormat="1">
      <alignment vertical="bottom"/>
    </xf>
    <xf borderId="0" fillId="0" fontId="7" numFmtId="173" xfId="0" applyAlignment="1" applyFont="1" applyNumberFormat="1">
      <alignment vertical="bottom"/>
    </xf>
    <xf borderId="0" fillId="0" fontId="7" numFmtId="0" xfId="0" applyAlignment="1" applyFont="1">
      <alignment horizontal="right" vertical="bottom"/>
    </xf>
    <xf borderId="0" fillId="0" fontId="7" numFmtId="173" xfId="0" applyAlignment="1" applyFont="1" applyNumberFormat="1">
      <alignment horizontal="right" vertical="bottom"/>
    </xf>
    <xf borderId="0" fillId="0" fontId="7" numFmtId="0" xfId="0" applyAlignment="1" applyFont="1">
      <alignment vertical="bottom"/>
    </xf>
    <xf borderId="0" fillId="0" fontId="7" numFmtId="0" xfId="0" applyAlignment="1" applyFont="1">
      <alignment horizontal="center" vertical="bottom"/>
    </xf>
    <xf borderId="0" fillId="0" fontId="7" numFmtId="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26.86"/>
    <col customWidth="1" min="4" max="4" width="11.0"/>
    <col customWidth="1" min="5" max="5" width="23.29"/>
    <col customWidth="1" min="6" max="6" width="22.29"/>
    <col customWidth="1" min="7" max="7" width="11.57"/>
    <col customWidth="1" min="8" max="8" width="12.71"/>
    <col customWidth="1" min="9" max="9" width="25.29"/>
    <col customWidth="1" min="10" max="10" width="12.86"/>
    <col customWidth="1" min="11" max="11" width="15.29"/>
    <col customWidth="1" min="12" max="12" width="12.43"/>
  </cols>
  <sheetData>
    <row r="1">
      <c r="A1" s="1" t="s">
        <v>0</v>
      </c>
      <c r="B1" s="2">
        <v>44656.0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5" t="s">
        <v>10</v>
      </c>
    </row>
    <row r="2">
      <c r="A2" s="6" t="s">
        <v>11</v>
      </c>
      <c r="B2" s="7" t="s">
        <v>12</v>
      </c>
      <c r="C2" s="8" t="s">
        <v>13</v>
      </c>
      <c r="D2" s="9"/>
      <c r="E2" s="10">
        <v>17045.84</v>
      </c>
      <c r="F2" s="10">
        <v>240606.65</v>
      </c>
      <c r="G2" s="11"/>
      <c r="H2" s="11"/>
      <c r="I2" s="12"/>
      <c r="J2" s="13"/>
      <c r="K2" s="14">
        <f>1.97+1.82+2.13+1.92+2.57+2.64+2.8</f>
        <v>15.85</v>
      </c>
      <c r="L2" s="15"/>
    </row>
    <row r="3">
      <c r="A3" s="6" t="s">
        <v>14</v>
      </c>
      <c r="B3" s="7"/>
      <c r="C3" s="16" t="s">
        <v>15</v>
      </c>
      <c r="D3" s="9" t="s">
        <v>16</v>
      </c>
      <c r="E3" s="9">
        <v>525000.0</v>
      </c>
      <c r="F3" s="9"/>
      <c r="G3" s="17"/>
      <c r="H3" s="18"/>
      <c r="I3" s="19"/>
      <c r="J3" s="19"/>
      <c r="K3" s="14">
        <f>9875*4</f>
        <v>39500</v>
      </c>
      <c r="L3" s="15"/>
    </row>
    <row r="4">
      <c r="A4" s="6" t="s">
        <v>17</v>
      </c>
      <c r="B4" s="7"/>
      <c r="C4" s="20" t="s">
        <v>18</v>
      </c>
      <c r="D4" s="9" t="s">
        <v>16</v>
      </c>
      <c r="E4" s="10">
        <v>417881.32</v>
      </c>
      <c r="F4" s="9">
        <f>sum(L19:L24)</f>
        <v>482150.05</v>
      </c>
      <c r="G4" s="17"/>
      <c r="H4" s="18"/>
      <c r="I4" s="19">
        <v>64268.77</v>
      </c>
      <c r="J4" s="19"/>
      <c r="K4" s="21">
        <v>16960.63</v>
      </c>
      <c r="L4" s="15"/>
    </row>
    <row r="5">
      <c r="A5" s="6" t="s">
        <v>19</v>
      </c>
      <c r="B5" s="7"/>
      <c r="C5" s="22" t="s">
        <v>20</v>
      </c>
      <c r="D5" s="10" t="s">
        <v>21</v>
      </c>
      <c r="E5" s="10">
        <v>285000.0</v>
      </c>
      <c r="F5" s="10">
        <v>0.0</v>
      </c>
      <c r="G5" s="10">
        <v>300000.0</v>
      </c>
      <c r="H5" s="23" t="s">
        <v>22</v>
      </c>
      <c r="I5" s="23">
        <v>15000.0</v>
      </c>
      <c r="J5" s="24"/>
      <c r="K5" s="24">
        <f>525*3</f>
        <v>1575</v>
      </c>
      <c r="L5" s="15"/>
    </row>
    <row r="6">
      <c r="A6" s="6"/>
      <c r="B6" s="25"/>
      <c r="C6" s="26"/>
      <c r="D6" s="26"/>
      <c r="E6" s="27"/>
      <c r="F6" s="26"/>
      <c r="G6" s="26"/>
      <c r="H6" s="26"/>
      <c r="I6" s="26"/>
      <c r="J6" s="26"/>
      <c r="K6" s="26"/>
      <c r="L6" s="15"/>
    </row>
    <row r="7">
      <c r="A7" s="6"/>
      <c r="B7" s="28"/>
      <c r="C7" s="29" t="s">
        <v>23</v>
      </c>
      <c r="D7" s="29" t="s">
        <v>24</v>
      </c>
      <c r="E7" s="30">
        <v>-139295.2</v>
      </c>
      <c r="F7" s="26"/>
      <c r="G7" s="26"/>
      <c r="H7" s="26"/>
      <c r="I7" s="26"/>
      <c r="J7" s="26"/>
      <c r="K7" s="26"/>
      <c r="L7" s="15"/>
    </row>
    <row r="8">
      <c r="A8" s="6"/>
      <c r="B8" s="7"/>
      <c r="C8" s="26"/>
      <c r="D8" s="26"/>
      <c r="E8" s="27"/>
      <c r="F8" s="26"/>
      <c r="G8" s="26"/>
      <c r="H8" s="26"/>
      <c r="I8" s="26"/>
      <c r="J8" s="26"/>
      <c r="K8" s="26"/>
      <c r="L8" s="15"/>
    </row>
    <row r="9">
      <c r="A9" s="6"/>
      <c r="B9" s="7"/>
      <c r="C9" s="26"/>
      <c r="D9" s="26"/>
      <c r="E9" s="27"/>
      <c r="F9" s="26"/>
      <c r="G9" s="26"/>
      <c r="H9" s="26"/>
      <c r="I9" s="26"/>
      <c r="J9" s="26"/>
      <c r="K9" s="26"/>
      <c r="L9" s="15"/>
    </row>
    <row r="10">
      <c r="A10" s="6" t="s">
        <v>25</v>
      </c>
      <c r="B10" s="7"/>
      <c r="C10" s="26"/>
      <c r="D10" s="26"/>
      <c r="E10" s="26"/>
      <c r="F10" s="26"/>
      <c r="G10" s="26"/>
      <c r="H10" s="26"/>
      <c r="I10" s="26"/>
      <c r="J10" s="26"/>
      <c r="K10" s="26"/>
    </row>
    <row r="11">
      <c r="A11" s="6" t="s">
        <v>25</v>
      </c>
      <c r="B11" s="31"/>
      <c r="C11" s="32" t="s">
        <v>26</v>
      </c>
      <c r="D11" s="33"/>
      <c r="E11" s="34">
        <f>E3+E4</f>
        <v>942881.32</v>
      </c>
      <c r="F11" s="34"/>
      <c r="G11" s="34"/>
      <c r="H11" s="34"/>
      <c r="I11" s="34" t="str">
        <f t="shared" ref="I11:I12" si="1">I3</f>
        <v/>
      </c>
      <c r="J11" s="34"/>
      <c r="K11" s="34">
        <f t="shared" ref="K11:K12" si="2">K3</f>
        <v>39500</v>
      </c>
    </row>
    <row r="12">
      <c r="A12" s="6" t="s">
        <v>27</v>
      </c>
      <c r="B12" s="31"/>
      <c r="C12" s="35" t="s">
        <v>28</v>
      </c>
      <c r="D12" s="36"/>
      <c r="E12" s="37"/>
      <c r="F12" s="37">
        <f>SUM(F3:F5)</f>
        <v>482150.05</v>
      </c>
      <c r="G12" s="37"/>
      <c r="H12" s="37"/>
      <c r="I12" s="37">
        <f t="shared" si="1"/>
        <v>64268.77</v>
      </c>
      <c r="J12" s="37"/>
      <c r="K12" s="37">
        <f t="shared" si="2"/>
        <v>16960.63</v>
      </c>
    </row>
    <row r="13">
      <c r="A13" s="6" t="s">
        <v>29</v>
      </c>
      <c r="B13" s="7"/>
      <c r="C13" s="38" t="s">
        <v>30</v>
      </c>
      <c r="D13" s="39" t="str">
        <f t="shared" ref="D13:G13" si="3">D2</f>
        <v/>
      </c>
      <c r="E13" s="39">
        <f t="shared" si="3"/>
        <v>17045.84</v>
      </c>
      <c r="F13" s="40">
        <f t="shared" si="3"/>
        <v>240606.65</v>
      </c>
      <c r="G13" s="40" t="str">
        <f t="shared" si="3"/>
        <v/>
      </c>
      <c r="H13" s="40"/>
      <c r="I13" s="40" t="str">
        <f>I2</f>
        <v/>
      </c>
      <c r="J13" s="40"/>
      <c r="K13" s="40">
        <f>K2</f>
        <v>15.85</v>
      </c>
    </row>
    <row r="14">
      <c r="A14" s="6" t="s">
        <v>31</v>
      </c>
      <c r="B14" s="41"/>
      <c r="C14" s="42" t="s">
        <v>32</v>
      </c>
      <c r="D14" s="43">
        <f t="shared" ref="D14:G14" si="4">SUM(D11:D13)</f>
        <v>0</v>
      </c>
      <c r="E14" s="43">
        <f t="shared" si="4"/>
        <v>959927.16</v>
      </c>
      <c r="F14" s="43">
        <f t="shared" si="4"/>
        <v>722756.7</v>
      </c>
      <c r="G14" s="43">
        <f t="shared" si="4"/>
        <v>0</v>
      </c>
      <c r="H14" s="43"/>
      <c r="I14" s="43">
        <f>SUM(I11:I13)</f>
        <v>64268.77</v>
      </c>
      <c r="J14" s="43"/>
      <c r="K14" s="43">
        <f>SUM(K11:K12)</f>
        <v>56460.63</v>
      </c>
    </row>
    <row r="15">
      <c r="A15" s="6" t="s">
        <v>33</v>
      </c>
      <c r="B15" s="44"/>
      <c r="J15" s="45"/>
    </row>
    <row r="16">
      <c r="A16" s="46" t="s">
        <v>34</v>
      </c>
      <c r="B16" s="44">
        <v>0.0</v>
      </c>
      <c r="D16" s="47"/>
      <c r="E16" s="48" t="s">
        <v>35</v>
      </c>
      <c r="F16" s="48" t="s">
        <v>36</v>
      </c>
      <c r="G16" s="49" t="s">
        <v>23</v>
      </c>
      <c r="H16" s="50"/>
      <c r="I16" s="51" t="s">
        <v>37</v>
      </c>
      <c r="J16" s="52">
        <v>-30000.0</v>
      </c>
      <c r="K16" s="53"/>
    </row>
    <row r="17">
      <c r="A17" s="46" t="s">
        <v>38</v>
      </c>
      <c r="B17" s="44">
        <v>0.0</v>
      </c>
      <c r="D17" s="5" t="s">
        <v>39</v>
      </c>
      <c r="E17" s="54"/>
      <c r="F17" s="55">
        <v>40.23</v>
      </c>
      <c r="G17" s="56">
        <v>1838.8</v>
      </c>
      <c r="H17" s="55"/>
      <c r="I17" s="51"/>
      <c r="J17" s="57"/>
      <c r="K17" s="5"/>
    </row>
    <row r="18">
      <c r="A18" s="46" t="s">
        <v>40</v>
      </c>
      <c r="B18" s="44">
        <v>0.0</v>
      </c>
      <c r="D18" s="5" t="s">
        <v>41</v>
      </c>
      <c r="E18" s="54"/>
      <c r="F18" s="55">
        <v>38.56</v>
      </c>
      <c r="G18" s="56">
        <v>1838.8</v>
      </c>
      <c r="H18" s="55"/>
      <c r="I18" s="51"/>
      <c r="J18" s="57"/>
      <c r="K18" s="5"/>
    </row>
    <row r="19">
      <c r="A19" s="46" t="s">
        <v>42</v>
      </c>
      <c r="B19" s="44">
        <v>0.0</v>
      </c>
      <c r="D19" s="5" t="s">
        <v>43</v>
      </c>
      <c r="E19" s="54"/>
      <c r="F19" s="55">
        <v>42.81</v>
      </c>
      <c r="G19" s="56">
        <v>1838.8</v>
      </c>
      <c r="H19" s="55"/>
      <c r="I19" s="58" t="s">
        <v>44</v>
      </c>
      <c r="J19" s="11"/>
      <c r="K19" s="59">
        <v>76182.4</v>
      </c>
    </row>
    <row r="20">
      <c r="A20" s="46" t="s">
        <v>45</v>
      </c>
      <c r="B20" s="44">
        <v>0.0</v>
      </c>
      <c r="D20" s="5" t="s">
        <v>46</v>
      </c>
      <c r="E20" s="54"/>
      <c r="F20" s="55">
        <v>19.19</v>
      </c>
      <c r="G20" s="56">
        <v>1838.8</v>
      </c>
      <c r="H20" s="55"/>
      <c r="I20" s="60" t="s">
        <v>47</v>
      </c>
      <c r="J20" s="11"/>
      <c r="K20" s="59">
        <v>87796.83</v>
      </c>
    </row>
    <row r="21" ht="15.75" customHeight="1">
      <c r="A21" s="46" t="s">
        <v>48</v>
      </c>
      <c r="B21" s="44">
        <v>0.0</v>
      </c>
      <c r="D21" s="5" t="s">
        <v>49</v>
      </c>
      <c r="E21" s="54"/>
      <c r="F21" s="55">
        <v>1.98</v>
      </c>
      <c r="G21" s="56">
        <v>1838.8</v>
      </c>
      <c r="H21" s="55"/>
      <c r="I21" s="26" t="s">
        <v>50</v>
      </c>
      <c r="J21" s="26"/>
      <c r="K21" s="59">
        <v>68297.6</v>
      </c>
    </row>
    <row r="22" ht="15.75" customHeight="1">
      <c r="A22" s="46" t="s">
        <v>51</v>
      </c>
      <c r="B22" s="61">
        <v>15000.0</v>
      </c>
      <c r="D22" s="5" t="s">
        <v>52</v>
      </c>
      <c r="E22" s="54"/>
      <c r="F22" s="56">
        <v>2.29</v>
      </c>
      <c r="G22" s="56">
        <v>1838.8</v>
      </c>
      <c r="H22" s="56"/>
      <c r="I22" s="26" t="s">
        <v>53</v>
      </c>
      <c r="J22" s="26"/>
      <c r="K22" s="59">
        <v>78709.95</v>
      </c>
    </row>
    <row r="23" ht="15.75" customHeight="1">
      <c r="A23" s="6" t="s">
        <v>54</v>
      </c>
      <c r="B23" s="44"/>
      <c r="D23" s="5" t="s">
        <v>55</v>
      </c>
      <c r="E23" s="62"/>
      <c r="F23" s="56">
        <v>2.06</v>
      </c>
      <c r="G23" s="56">
        <v>1838.8</v>
      </c>
      <c r="H23" s="56"/>
      <c r="I23" s="26" t="s">
        <v>56</v>
      </c>
      <c r="J23" s="26"/>
      <c r="K23" s="59">
        <v>79520.0</v>
      </c>
    </row>
    <row r="24" ht="15.75" customHeight="1">
      <c r="A24" s="46" t="s">
        <v>57</v>
      </c>
      <c r="B24" s="44">
        <v>0.0</v>
      </c>
      <c r="D24" s="5" t="s">
        <v>58</v>
      </c>
      <c r="E24" s="62"/>
      <c r="F24" s="56">
        <v>2.11</v>
      </c>
      <c r="G24" s="56">
        <v>1838.8</v>
      </c>
      <c r="H24" s="56"/>
      <c r="I24" s="26" t="s">
        <v>59</v>
      </c>
      <c r="J24" s="26"/>
      <c r="K24" s="59">
        <v>91643.27</v>
      </c>
      <c r="L24" s="54">
        <f>sum(K19:K24)</f>
        <v>482150.05</v>
      </c>
    </row>
    <row r="25" ht="15.75" customHeight="1">
      <c r="A25" s="46" t="s">
        <v>60</v>
      </c>
      <c r="B25" s="44">
        <v>0.0</v>
      </c>
      <c r="D25" s="5" t="s">
        <v>61</v>
      </c>
      <c r="E25" s="62"/>
      <c r="F25" s="56">
        <v>2.09</v>
      </c>
      <c r="G25" s="56">
        <v>1838.8</v>
      </c>
      <c r="H25" s="56"/>
      <c r="I25" s="56"/>
    </row>
    <row r="26" ht="15.75" customHeight="1">
      <c r="A26" s="46" t="s">
        <v>62</v>
      </c>
      <c r="B26" s="44">
        <v>0.0</v>
      </c>
      <c r="D26" s="5" t="s">
        <v>63</v>
      </c>
      <c r="E26" s="62"/>
      <c r="F26" s="56">
        <v>1.95</v>
      </c>
      <c r="G26" s="56">
        <v>1838.8</v>
      </c>
      <c r="H26" s="56"/>
      <c r="I26" s="56"/>
    </row>
    <row r="27" ht="15.75" customHeight="1">
      <c r="A27" s="46" t="s">
        <v>64</v>
      </c>
      <c r="B27" s="44">
        <v>0.0</v>
      </c>
      <c r="D27" s="5" t="s">
        <v>65</v>
      </c>
      <c r="E27" s="62"/>
      <c r="F27" s="56">
        <v>1.87</v>
      </c>
      <c r="G27" s="56">
        <v>1838.8</v>
      </c>
      <c r="H27" s="56"/>
      <c r="I27" s="56"/>
    </row>
    <row r="28" ht="15.75" customHeight="1">
      <c r="A28" s="46" t="s">
        <v>66</v>
      </c>
      <c r="B28" s="44">
        <f>12*1838.8</f>
        <v>22065.6</v>
      </c>
      <c r="D28" s="5" t="s">
        <v>67</v>
      </c>
      <c r="E28" s="62"/>
      <c r="F28" s="56">
        <v>2.18</v>
      </c>
      <c r="G28" s="56">
        <v>1838.8</v>
      </c>
      <c r="H28" s="56"/>
      <c r="I28" s="56"/>
    </row>
    <row r="29" ht="15.75" customHeight="1">
      <c r="A29" s="46" t="s">
        <v>68</v>
      </c>
      <c r="B29" s="63">
        <v>7985.45</v>
      </c>
      <c r="D29" s="5" t="s">
        <v>39</v>
      </c>
      <c r="E29" s="62"/>
      <c r="F29" s="56"/>
      <c r="G29" s="56"/>
      <c r="H29" s="56"/>
      <c r="I29" s="56"/>
    </row>
    <row r="30" ht="15.75" customHeight="1">
      <c r="A30" s="5" t="s">
        <v>69</v>
      </c>
      <c r="B30" s="44">
        <f>SUM(B16:B29)</f>
        <v>45051.05</v>
      </c>
      <c r="E30" s="64">
        <f>35+500.4+3250+4156.05+12+32</f>
        <v>7985.45</v>
      </c>
      <c r="F30" s="64"/>
      <c r="G30" s="64">
        <f>SUM(G17:G29)</f>
        <v>22065.6</v>
      </c>
      <c r="H30" s="64"/>
      <c r="I30" s="64"/>
      <c r="J30" s="64"/>
      <c r="K30" s="64"/>
    </row>
    <row r="31" ht="15.75" customHeight="1">
      <c r="A31" s="5" t="s">
        <v>70</v>
      </c>
      <c r="B31" s="65">
        <f>E14</f>
        <v>959927.16</v>
      </c>
      <c r="C31" s="66"/>
      <c r="E31" s="66"/>
    </row>
    <row r="32" ht="15.75" customHeight="1">
      <c r="C32" s="66"/>
      <c r="D32" s="67"/>
      <c r="E32" s="68"/>
    </row>
    <row r="33" ht="15.75" customHeight="1"/>
    <row r="34" ht="15.75" customHeight="1"/>
    <row r="35" ht="15.75" customHeight="1">
      <c r="B35" s="69"/>
    </row>
    <row r="36" ht="15.75" customHeight="1">
      <c r="B36" s="69"/>
    </row>
    <row r="37" ht="15.75" customHeight="1">
      <c r="B37" s="69"/>
    </row>
    <row r="38" ht="15.75" customHeight="1"/>
    <row r="39" ht="15.75" customHeight="1">
      <c r="B39" s="69"/>
    </row>
    <row r="40" ht="15.75" customHeight="1">
      <c r="A40" s="70"/>
      <c r="B40" s="7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8.43"/>
  </cols>
  <sheetData>
    <row r="1">
      <c r="A1" s="72">
        <v>43927.0</v>
      </c>
      <c r="B1" s="72">
        <v>44292.0</v>
      </c>
      <c r="C1" s="73" t="s">
        <v>71</v>
      </c>
      <c r="D1" s="73" t="s">
        <v>72</v>
      </c>
      <c r="E1" s="73" t="s">
        <v>73</v>
      </c>
      <c r="F1" s="74">
        <v>360.69</v>
      </c>
      <c r="G1" s="73"/>
      <c r="H1" s="73"/>
      <c r="I1" s="73"/>
      <c r="J1" s="73"/>
      <c r="K1" s="73"/>
      <c r="L1" s="73"/>
      <c r="M1" s="74">
        <v>360.69</v>
      </c>
      <c r="N1" s="73"/>
      <c r="O1" s="75" t="b">
        <v>1</v>
      </c>
      <c r="P1" s="74">
        <v>360.69</v>
      </c>
      <c r="Q1" s="73"/>
      <c r="R1" s="73"/>
      <c r="S1" s="73"/>
    </row>
    <row r="2">
      <c r="A2" s="72"/>
      <c r="B2" s="73"/>
      <c r="C2" s="73"/>
      <c r="D2" s="76"/>
      <c r="E2" s="73"/>
      <c r="F2" s="73"/>
      <c r="G2" s="73"/>
      <c r="H2" s="73"/>
      <c r="I2" s="73"/>
      <c r="J2" s="76"/>
    </row>
    <row r="3">
      <c r="A3" s="77">
        <v>44291.0</v>
      </c>
      <c r="B3" s="77">
        <v>44656.0</v>
      </c>
      <c r="C3" s="78" t="s">
        <v>71</v>
      </c>
      <c r="D3" s="79" t="s">
        <v>72</v>
      </c>
      <c r="E3" s="80" t="s">
        <v>73</v>
      </c>
      <c r="F3" s="81">
        <v>360.69</v>
      </c>
      <c r="G3" s="82">
        <v>44307.0</v>
      </c>
      <c r="H3" s="82">
        <v>44307.0</v>
      </c>
      <c r="I3" s="78" t="s">
        <v>74</v>
      </c>
      <c r="J3" s="78" t="s">
        <v>75</v>
      </c>
      <c r="K3" s="83" t="s">
        <v>76</v>
      </c>
      <c r="L3" s="81">
        <v>78.0</v>
      </c>
      <c r="M3" s="81">
        <v>438.69</v>
      </c>
      <c r="N3" s="83"/>
      <c r="O3" s="84" t="b">
        <v>1</v>
      </c>
      <c r="P3" s="81">
        <v>282.69</v>
      </c>
      <c r="Q3" s="83"/>
      <c r="R3" s="83"/>
      <c r="S3" s="83"/>
      <c r="T3" s="83"/>
      <c r="U3" s="83"/>
      <c r="V3" s="83"/>
      <c r="W3" s="83"/>
      <c r="X3" s="83"/>
      <c r="Y3" s="83"/>
      <c r="Z3" s="83"/>
    </row>
    <row r="4">
      <c r="A4" s="77">
        <v>44291.0</v>
      </c>
      <c r="B4" s="77">
        <v>44656.0</v>
      </c>
      <c r="C4" s="78" t="s">
        <v>71</v>
      </c>
      <c r="D4" s="79" t="s">
        <v>72</v>
      </c>
      <c r="E4" s="80" t="s">
        <v>73</v>
      </c>
      <c r="F4" s="81">
        <v>360.69</v>
      </c>
      <c r="G4" s="82">
        <v>44307.0</v>
      </c>
      <c r="H4" s="82">
        <v>44307.0</v>
      </c>
      <c r="I4" s="79" t="s">
        <v>74</v>
      </c>
      <c r="J4" s="78" t="s">
        <v>77</v>
      </c>
      <c r="K4" s="83" t="s">
        <v>78</v>
      </c>
      <c r="L4" s="85">
        <v>1320.0</v>
      </c>
      <c r="M4" s="85">
        <v>1758.69</v>
      </c>
      <c r="N4" s="83"/>
      <c r="O4" s="84" t="b">
        <v>1</v>
      </c>
      <c r="P4" s="81">
        <v>282.69</v>
      </c>
      <c r="Q4" s="83"/>
      <c r="R4" s="83"/>
      <c r="S4" s="83"/>
      <c r="T4" s="83"/>
      <c r="U4" s="83"/>
      <c r="V4" s="83"/>
      <c r="W4" s="83"/>
      <c r="X4" s="83"/>
      <c r="Y4" s="83"/>
      <c r="Z4" s="83"/>
    </row>
    <row r="5">
      <c r="A5" s="77">
        <v>44291.0</v>
      </c>
      <c r="B5" s="77">
        <v>44656.0</v>
      </c>
      <c r="C5" s="83" t="s">
        <v>71</v>
      </c>
      <c r="D5" s="83" t="s">
        <v>72</v>
      </c>
      <c r="E5" s="83" t="s">
        <v>73</v>
      </c>
      <c r="F5" s="81">
        <v>360.69</v>
      </c>
      <c r="G5" s="82">
        <v>44309.0</v>
      </c>
      <c r="H5" s="82">
        <v>44312.0</v>
      </c>
      <c r="I5" s="83" t="s">
        <v>79</v>
      </c>
      <c r="J5" s="81">
        <v>4.26178361E8</v>
      </c>
      <c r="K5" s="83" t="s">
        <v>80</v>
      </c>
      <c r="L5" s="85">
        <v>-1320.0</v>
      </c>
      <c r="M5" s="81">
        <v>438.69</v>
      </c>
      <c r="N5" s="83"/>
      <c r="O5" s="84" t="b">
        <v>1</v>
      </c>
      <c r="P5" s="81">
        <v>282.69</v>
      </c>
      <c r="Q5" s="83"/>
      <c r="R5" s="83"/>
      <c r="S5" s="83"/>
      <c r="T5" s="83"/>
      <c r="U5" s="83"/>
      <c r="V5" s="83"/>
      <c r="W5" s="83"/>
      <c r="X5" s="83"/>
      <c r="Y5" s="83"/>
      <c r="Z5" s="83"/>
    </row>
    <row r="6">
      <c r="A6" s="77">
        <v>44291.0</v>
      </c>
      <c r="B6" s="77">
        <v>44656.0</v>
      </c>
      <c r="C6" s="83" t="s">
        <v>71</v>
      </c>
      <c r="D6" s="83" t="s">
        <v>72</v>
      </c>
      <c r="E6" s="83" t="s">
        <v>73</v>
      </c>
      <c r="F6" s="81">
        <v>360.69</v>
      </c>
      <c r="G6" s="82">
        <v>44309.0</v>
      </c>
      <c r="H6" s="82">
        <v>44312.0</v>
      </c>
      <c r="I6" s="83" t="s">
        <v>79</v>
      </c>
      <c r="J6" s="81">
        <v>4.26178362E8</v>
      </c>
      <c r="K6" s="83" t="s">
        <v>81</v>
      </c>
      <c r="L6" s="81">
        <v>-78.0</v>
      </c>
      <c r="M6" s="81">
        <v>360.69</v>
      </c>
      <c r="N6" s="83"/>
      <c r="O6" s="84" t="b">
        <v>1</v>
      </c>
      <c r="P6" s="81">
        <v>282.69</v>
      </c>
      <c r="Q6" s="83"/>
      <c r="R6" s="83"/>
      <c r="S6" s="83"/>
      <c r="T6" s="83"/>
      <c r="U6" s="83"/>
      <c r="V6" s="83"/>
      <c r="W6" s="83"/>
      <c r="X6" s="83"/>
      <c r="Y6" s="83"/>
      <c r="Z6" s="83"/>
    </row>
    <row r="7">
      <c r="A7" s="77">
        <v>44291.0</v>
      </c>
      <c r="B7" s="77">
        <v>44656.0</v>
      </c>
      <c r="C7" s="83" t="s">
        <v>71</v>
      </c>
      <c r="D7" s="83" t="s">
        <v>72</v>
      </c>
      <c r="E7" s="83" t="s">
        <v>73</v>
      </c>
      <c r="F7" s="81">
        <v>360.69</v>
      </c>
      <c r="G7" s="82">
        <v>44609.0</v>
      </c>
      <c r="H7" s="82">
        <v>44609.0</v>
      </c>
      <c r="I7" s="83" t="s">
        <v>74</v>
      </c>
      <c r="J7" s="83" t="s">
        <v>82</v>
      </c>
      <c r="K7" s="83" t="s">
        <v>83</v>
      </c>
      <c r="L7" s="85">
        <v>15000.0</v>
      </c>
      <c r="M7" s="85">
        <v>15360.69</v>
      </c>
      <c r="N7" s="83"/>
      <c r="O7" s="84" t="b">
        <v>1</v>
      </c>
      <c r="P7" s="81">
        <v>282.69</v>
      </c>
      <c r="Q7" s="83"/>
      <c r="R7" s="83"/>
      <c r="S7" s="83"/>
      <c r="T7" s="83"/>
      <c r="U7" s="83"/>
      <c r="V7" s="83"/>
      <c r="W7" s="83"/>
      <c r="X7" s="83"/>
      <c r="Y7" s="83"/>
      <c r="Z7" s="83"/>
    </row>
    <row r="8">
      <c r="A8" s="77">
        <v>44291.0</v>
      </c>
      <c r="B8" s="77">
        <v>44656.0</v>
      </c>
      <c r="C8" s="83" t="s">
        <v>71</v>
      </c>
      <c r="D8" s="83" t="s">
        <v>72</v>
      </c>
      <c r="E8" s="83" t="s">
        <v>73</v>
      </c>
      <c r="F8" s="81">
        <v>360.69</v>
      </c>
      <c r="G8" s="82">
        <v>44610.0</v>
      </c>
      <c r="H8" s="82">
        <v>44610.0</v>
      </c>
      <c r="I8" s="83" t="s">
        <v>79</v>
      </c>
      <c r="J8" s="83" t="s">
        <v>84</v>
      </c>
      <c r="K8" s="83" t="s">
        <v>85</v>
      </c>
      <c r="L8" s="85">
        <v>-1746.0</v>
      </c>
      <c r="M8" s="85">
        <v>13614.69</v>
      </c>
      <c r="N8" s="83"/>
      <c r="O8" s="84" t="b">
        <v>1</v>
      </c>
      <c r="P8" s="81">
        <v>282.69</v>
      </c>
      <c r="Q8" s="83"/>
      <c r="R8" s="83"/>
      <c r="S8" s="83"/>
      <c r="T8" s="83"/>
      <c r="U8" s="83"/>
      <c r="V8" s="83"/>
      <c r="W8" s="83"/>
      <c r="X8" s="83"/>
      <c r="Y8" s="83"/>
      <c r="Z8" s="83"/>
    </row>
    <row r="9">
      <c r="A9" s="77">
        <v>44291.0</v>
      </c>
      <c r="B9" s="77">
        <v>44656.0</v>
      </c>
      <c r="C9" s="83" t="s">
        <v>71</v>
      </c>
      <c r="D9" s="83" t="s">
        <v>72</v>
      </c>
      <c r="E9" s="83" t="s">
        <v>73</v>
      </c>
      <c r="F9" s="81">
        <v>360.69</v>
      </c>
      <c r="G9" s="82">
        <v>44610.0</v>
      </c>
      <c r="H9" s="82">
        <v>44610.0</v>
      </c>
      <c r="I9" s="83" t="s">
        <v>79</v>
      </c>
      <c r="J9" s="83" t="s">
        <v>86</v>
      </c>
      <c r="K9" s="83" t="s">
        <v>87</v>
      </c>
      <c r="L9" s="85">
        <v>-13254.0</v>
      </c>
      <c r="M9" s="81">
        <v>360.69</v>
      </c>
      <c r="N9" s="83"/>
      <c r="O9" s="84" t="b">
        <v>1</v>
      </c>
      <c r="P9" s="81">
        <v>282.69</v>
      </c>
      <c r="Q9" s="83"/>
      <c r="R9" s="83"/>
      <c r="S9" s="83"/>
      <c r="T9" s="83"/>
      <c r="U9" s="83"/>
      <c r="V9" s="83"/>
      <c r="W9" s="83"/>
      <c r="X9" s="83"/>
      <c r="Y9" s="83"/>
      <c r="Z9" s="83"/>
    </row>
    <row r="10">
      <c r="A10" s="77">
        <v>44291.0</v>
      </c>
      <c r="B10" s="77">
        <v>44656.0</v>
      </c>
      <c r="C10" s="83" t="s">
        <v>71</v>
      </c>
      <c r="D10" s="83" t="s">
        <v>72</v>
      </c>
      <c r="E10" s="83" t="s">
        <v>73</v>
      </c>
      <c r="F10" s="81">
        <v>360.69</v>
      </c>
      <c r="G10" s="82">
        <v>44635.0</v>
      </c>
      <c r="H10" s="82">
        <v>44635.0</v>
      </c>
      <c r="I10" s="83" t="s">
        <v>74</v>
      </c>
      <c r="J10" s="83" t="s">
        <v>88</v>
      </c>
      <c r="K10" s="83" t="s">
        <v>89</v>
      </c>
      <c r="L10" s="85">
        <v>1320.0</v>
      </c>
      <c r="M10" s="85">
        <v>1680.69</v>
      </c>
      <c r="N10" s="83"/>
      <c r="O10" s="84" t="b">
        <v>1</v>
      </c>
      <c r="P10" s="81">
        <v>282.69</v>
      </c>
      <c r="Q10" s="83"/>
      <c r="R10" s="83"/>
      <c r="S10" s="83"/>
      <c r="T10" s="83"/>
      <c r="U10" s="83"/>
      <c r="V10" s="83"/>
      <c r="W10" s="83"/>
      <c r="X10" s="83"/>
      <c r="Y10" s="83"/>
      <c r="Z10" s="83"/>
    </row>
    <row r="11">
      <c r="A11" s="77">
        <v>44291.0</v>
      </c>
      <c r="B11" s="77">
        <v>44656.0</v>
      </c>
      <c r="C11" s="83" t="s">
        <v>71</v>
      </c>
      <c r="D11" s="83" t="s">
        <v>72</v>
      </c>
      <c r="E11" s="83" t="s">
        <v>73</v>
      </c>
      <c r="F11" s="81">
        <v>360.69</v>
      </c>
      <c r="G11" s="82">
        <v>44636.0</v>
      </c>
      <c r="H11" s="82">
        <v>44636.0</v>
      </c>
      <c r="I11" s="83" t="s">
        <v>79</v>
      </c>
      <c r="J11" s="83" t="s">
        <v>90</v>
      </c>
      <c r="K11" s="83" t="s">
        <v>91</v>
      </c>
      <c r="L11" s="85">
        <v>-1320.0</v>
      </c>
      <c r="M11" s="81">
        <v>360.69</v>
      </c>
      <c r="N11" s="83"/>
      <c r="O11" s="84" t="b">
        <v>1</v>
      </c>
      <c r="P11" s="81">
        <v>282.69</v>
      </c>
      <c r="Q11" s="83"/>
      <c r="R11" s="83"/>
      <c r="S11" s="83"/>
      <c r="T11" s="83"/>
      <c r="U11" s="83"/>
      <c r="V11" s="83"/>
      <c r="W11" s="83"/>
      <c r="X11" s="83"/>
      <c r="Y11" s="83"/>
      <c r="Z11" s="83"/>
    </row>
    <row r="12">
      <c r="A12" s="77">
        <v>44291.0</v>
      </c>
      <c r="B12" s="77">
        <v>44656.0</v>
      </c>
      <c r="C12" s="83" t="s">
        <v>71</v>
      </c>
      <c r="D12" s="83" t="s">
        <v>72</v>
      </c>
      <c r="E12" s="83" t="s">
        <v>73</v>
      </c>
      <c r="F12" s="81">
        <v>360.69</v>
      </c>
      <c r="G12" s="82">
        <v>44638.0</v>
      </c>
      <c r="H12" s="82">
        <v>44638.0</v>
      </c>
      <c r="I12" s="83" t="s">
        <v>79</v>
      </c>
      <c r="J12" s="83" t="s">
        <v>92</v>
      </c>
      <c r="K12" s="83" t="s">
        <v>93</v>
      </c>
      <c r="L12" s="81">
        <v>-78.0</v>
      </c>
      <c r="M12" s="81">
        <v>282.69</v>
      </c>
      <c r="N12" s="83"/>
      <c r="O12" s="84" t="b">
        <v>1</v>
      </c>
      <c r="P12" s="81">
        <v>282.69</v>
      </c>
      <c r="Q12" s="83"/>
      <c r="R12" s="83"/>
      <c r="S12" s="83"/>
      <c r="T12" s="83"/>
      <c r="U12" s="83"/>
      <c r="V12" s="83"/>
      <c r="W12" s="83"/>
      <c r="X12" s="83"/>
      <c r="Y12" s="83"/>
      <c r="Z12" s="8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