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Clients Pension Practitioner\J\John Ryan Pension Scheme\Inbound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 l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M14" i="1"/>
  <c r="J14" i="1"/>
  <c r="I14" i="1"/>
  <c r="M13" i="1"/>
  <c r="J13" i="1"/>
  <c r="I13" i="1"/>
  <c r="J12" i="1"/>
  <c r="I12" i="1"/>
  <c r="M11" i="1"/>
  <c r="J11" i="1"/>
  <c r="I11" i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J10" i="1"/>
  <c r="K10" i="1" s="1"/>
  <c r="I10" i="1"/>
  <c r="D10" i="1"/>
  <c r="M9" i="1"/>
  <c r="L9" i="1"/>
  <c r="J9" i="1"/>
  <c r="I9" i="1"/>
  <c r="F9" i="1"/>
  <c r="D9" i="1"/>
  <c r="B9" i="1"/>
  <c r="K9" i="1" s="1"/>
  <c r="B10" i="1" s="1"/>
  <c r="E10" i="1" s="1"/>
  <c r="F1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G5" i="1"/>
  <c r="H4" i="1"/>
  <c r="I3" i="1"/>
  <c r="F2" i="1"/>
  <c r="A2" i="1"/>
  <c r="L10" i="1" l="1"/>
  <c r="B11" i="1"/>
  <c r="M34" i="1"/>
  <c r="M30" i="1"/>
  <c r="M26" i="1"/>
  <c r="M22" i="1"/>
  <c r="M18" i="1"/>
  <c r="M48" i="1"/>
  <c r="M44" i="1"/>
  <c r="M54" i="1"/>
  <c r="M40" i="1"/>
  <c r="M36" i="1"/>
  <c r="M52" i="1"/>
  <c r="M38" i="1"/>
  <c r="M42" i="1"/>
  <c r="M46" i="1"/>
  <c r="M50" i="1"/>
  <c r="M55" i="1"/>
  <c r="M53" i="1"/>
  <c r="M51" i="1"/>
  <c r="M49" i="1"/>
  <c r="M47" i="1"/>
  <c r="M45" i="1"/>
  <c r="M43" i="1"/>
  <c r="M41" i="1"/>
  <c r="M39" i="1"/>
  <c r="M37" i="1"/>
  <c r="M35" i="1"/>
  <c r="M33" i="1"/>
  <c r="M31" i="1"/>
  <c r="M29" i="1"/>
  <c r="M27" i="1"/>
  <c r="M25" i="1"/>
  <c r="M23" i="1"/>
  <c r="M21" i="1"/>
  <c r="M19" i="1"/>
  <c r="M17" i="1"/>
  <c r="M15" i="1"/>
  <c r="M98" i="1"/>
  <c r="M96" i="1"/>
  <c r="M94" i="1"/>
  <c r="M92" i="1"/>
  <c r="M90" i="1"/>
  <c r="M88" i="1"/>
  <c r="M86" i="1"/>
  <c r="M84" i="1"/>
  <c r="M82" i="1"/>
  <c r="M80" i="1"/>
  <c r="M78" i="1"/>
  <c r="M76" i="1"/>
  <c r="M74" i="1"/>
  <c r="M72" i="1"/>
  <c r="M70" i="1"/>
  <c r="M68" i="1"/>
  <c r="M66" i="1"/>
  <c r="M64" i="1"/>
  <c r="M62" i="1"/>
  <c r="M60" i="1"/>
  <c r="M58" i="1"/>
  <c r="M56" i="1"/>
  <c r="M97" i="1"/>
  <c r="M95" i="1"/>
  <c r="M93" i="1"/>
  <c r="M91" i="1"/>
  <c r="M89" i="1"/>
  <c r="M87" i="1"/>
  <c r="M85" i="1"/>
  <c r="M83" i="1"/>
  <c r="M81" i="1"/>
  <c r="M79" i="1"/>
  <c r="M77" i="1"/>
  <c r="M75" i="1"/>
  <c r="M73" i="1"/>
  <c r="M71" i="1"/>
  <c r="M69" i="1"/>
  <c r="M67" i="1"/>
  <c r="M65" i="1"/>
  <c r="M63" i="1"/>
  <c r="M61" i="1"/>
  <c r="M59" i="1"/>
  <c r="M57" i="1"/>
  <c r="M12" i="1"/>
  <c r="M10" i="1"/>
  <c r="M16" i="1"/>
  <c r="M20" i="1"/>
  <c r="M24" i="1"/>
  <c r="M28" i="1"/>
  <c r="M32" i="1"/>
  <c r="K11" i="1" l="1"/>
  <c r="E11" i="1"/>
  <c r="F11" i="1" s="1"/>
  <c r="B12" i="1" l="1"/>
  <c r="L11" i="1"/>
  <c r="E12" i="1" l="1"/>
  <c r="F12" i="1" s="1"/>
  <c r="K12" i="1"/>
  <c r="L12" i="1" l="1"/>
  <c r="B13" i="1"/>
  <c r="K13" i="1" l="1"/>
  <c r="E13" i="1"/>
  <c r="F13" i="1" s="1"/>
  <c r="B14" i="1" l="1"/>
  <c r="L13" i="1"/>
  <c r="K14" i="1" l="1"/>
  <c r="E14" i="1"/>
  <c r="F14" i="1" s="1"/>
  <c r="B15" i="1" l="1"/>
  <c r="L14" i="1"/>
  <c r="K15" i="1" l="1"/>
  <c r="E15" i="1"/>
  <c r="F15" i="1" s="1"/>
  <c r="B16" i="1" l="1"/>
  <c r="L15" i="1"/>
  <c r="K16" i="1" l="1"/>
  <c r="E16" i="1"/>
  <c r="F16" i="1" s="1"/>
  <c r="B17" i="1" l="1"/>
  <c r="L16" i="1"/>
  <c r="K17" i="1" l="1"/>
  <c r="E17" i="1"/>
  <c r="F17" i="1" s="1"/>
  <c r="B18" i="1" l="1"/>
  <c r="L17" i="1"/>
  <c r="K18" i="1" l="1"/>
  <c r="E18" i="1"/>
  <c r="F18" i="1" s="1"/>
  <c r="B19" i="1" l="1"/>
  <c r="L18" i="1"/>
  <c r="K19" i="1" l="1"/>
  <c r="E19" i="1"/>
  <c r="F19" i="1" s="1"/>
  <c r="B20" i="1" l="1"/>
  <c r="L19" i="1"/>
  <c r="K20" i="1" l="1"/>
  <c r="E20" i="1"/>
  <c r="F20" i="1" s="1"/>
  <c r="B21" i="1" l="1"/>
  <c r="L20" i="1"/>
  <c r="K21" i="1" l="1"/>
  <c r="E21" i="1"/>
  <c r="F21" i="1" s="1"/>
  <c r="B22" i="1" l="1"/>
  <c r="L21" i="1"/>
  <c r="K22" i="1" l="1"/>
  <c r="E22" i="1"/>
  <c r="F22" i="1" s="1"/>
  <c r="B23" i="1" l="1"/>
  <c r="L22" i="1"/>
  <c r="K23" i="1" l="1"/>
  <c r="E23" i="1"/>
  <c r="F23" i="1" s="1"/>
  <c r="B24" i="1" l="1"/>
  <c r="L23" i="1"/>
  <c r="K24" i="1" l="1"/>
  <c r="E24" i="1"/>
  <c r="F24" i="1" s="1"/>
  <c r="B25" i="1" l="1"/>
  <c r="L24" i="1"/>
  <c r="K25" i="1" l="1"/>
  <c r="E25" i="1"/>
  <c r="F25" i="1" s="1"/>
  <c r="B26" i="1" l="1"/>
  <c r="L25" i="1"/>
  <c r="K26" i="1" l="1"/>
  <c r="E26" i="1"/>
  <c r="F26" i="1" s="1"/>
  <c r="B27" i="1" l="1"/>
  <c r="L26" i="1"/>
  <c r="K27" i="1" l="1"/>
  <c r="E27" i="1"/>
  <c r="F27" i="1" s="1"/>
  <c r="B28" i="1" l="1"/>
  <c r="L27" i="1"/>
  <c r="K28" i="1" l="1"/>
  <c r="E28" i="1"/>
  <c r="F28" i="1" s="1"/>
  <c r="B29" i="1" l="1"/>
  <c r="L28" i="1"/>
  <c r="K29" i="1" l="1"/>
  <c r="E29" i="1"/>
  <c r="F29" i="1" s="1"/>
  <c r="B30" i="1" l="1"/>
  <c r="L29" i="1"/>
  <c r="K30" i="1" l="1"/>
  <c r="E30" i="1"/>
  <c r="F30" i="1" s="1"/>
  <c r="B31" i="1" l="1"/>
  <c r="L30" i="1"/>
  <c r="K31" i="1" l="1"/>
  <c r="E31" i="1"/>
  <c r="F31" i="1" s="1"/>
  <c r="B32" i="1" l="1"/>
  <c r="L31" i="1"/>
  <c r="K32" i="1" l="1"/>
  <c r="E32" i="1"/>
  <c r="F32" i="1" s="1"/>
  <c r="B33" i="1" l="1"/>
  <c r="L32" i="1"/>
  <c r="K33" i="1" l="1"/>
  <c r="E33" i="1"/>
  <c r="F33" i="1" s="1"/>
  <c r="B34" i="1" l="1"/>
  <c r="L33" i="1"/>
  <c r="K34" i="1" l="1"/>
  <c r="E34" i="1"/>
  <c r="F34" i="1" s="1"/>
  <c r="B35" i="1" l="1"/>
  <c r="L34" i="1"/>
  <c r="K35" i="1" l="1"/>
  <c r="E35" i="1"/>
  <c r="F35" i="1" s="1"/>
  <c r="B36" i="1" l="1"/>
  <c r="L35" i="1"/>
  <c r="K36" i="1" l="1"/>
  <c r="E36" i="1"/>
  <c r="F36" i="1" s="1"/>
  <c r="B37" i="1" l="1"/>
  <c r="L36" i="1"/>
  <c r="K37" i="1" l="1"/>
  <c r="E37" i="1"/>
  <c r="F37" i="1" s="1"/>
  <c r="B38" i="1" l="1"/>
  <c r="L37" i="1"/>
  <c r="K38" i="1" l="1"/>
  <c r="E38" i="1"/>
  <c r="F38" i="1" s="1"/>
  <c r="B39" i="1" l="1"/>
  <c r="L38" i="1"/>
  <c r="K39" i="1" l="1"/>
  <c r="E39" i="1"/>
  <c r="F39" i="1" s="1"/>
  <c r="B40" i="1" l="1"/>
  <c r="L39" i="1"/>
  <c r="K40" i="1" l="1"/>
  <c r="E40" i="1"/>
  <c r="F40" i="1" s="1"/>
  <c r="B41" i="1" l="1"/>
  <c r="L40" i="1"/>
  <c r="K41" i="1" l="1"/>
  <c r="E41" i="1"/>
  <c r="F41" i="1" s="1"/>
  <c r="B42" i="1" l="1"/>
  <c r="L41" i="1"/>
  <c r="K42" i="1" l="1"/>
  <c r="E42" i="1"/>
  <c r="F42" i="1" s="1"/>
  <c r="B43" i="1" l="1"/>
  <c r="L42" i="1"/>
  <c r="K43" i="1" l="1"/>
  <c r="E43" i="1"/>
  <c r="F43" i="1" s="1"/>
  <c r="B44" i="1" l="1"/>
  <c r="L43" i="1"/>
  <c r="K44" i="1" l="1"/>
  <c r="E44" i="1"/>
  <c r="F44" i="1" s="1"/>
  <c r="B45" i="1" l="1"/>
  <c r="L44" i="1"/>
  <c r="K45" i="1" l="1"/>
  <c r="E45" i="1"/>
  <c r="F45" i="1" s="1"/>
  <c r="B46" i="1" l="1"/>
  <c r="L45" i="1"/>
  <c r="K46" i="1" l="1"/>
  <c r="E46" i="1"/>
  <c r="F46" i="1" s="1"/>
  <c r="B47" i="1" l="1"/>
  <c r="L46" i="1"/>
  <c r="K47" i="1" l="1"/>
  <c r="E47" i="1"/>
  <c r="F47" i="1" s="1"/>
  <c r="B48" i="1" l="1"/>
  <c r="L47" i="1"/>
  <c r="K48" i="1" l="1"/>
  <c r="E48" i="1"/>
  <c r="F48" i="1" s="1"/>
  <c r="B49" i="1" l="1"/>
  <c r="L48" i="1"/>
  <c r="K49" i="1" l="1"/>
  <c r="E49" i="1"/>
  <c r="F49" i="1" s="1"/>
  <c r="B50" i="1" l="1"/>
  <c r="L49" i="1"/>
  <c r="K50" i="1" l="1"/>
  <c r="E50" i="1"/>
  <c r="F50" i="1" s="1"/>
  <c r="B51" i="1" l="1"/>
  <c r="L50" i="1"/>
  <c r="K51" i="1" l="1"/>
  <c r="E51" i="1"/>
  <c r="F51" i="1" s="1"/>
  <c r="B52" i="1" l="1"/>
  <c r="L51" i="1"/>
  <c r="K52" i="1" l="1"/>
  <c r="E52" i="1"/>
  <c r="F52" i="1" s="1"/>
  <c r="B53" i="1" l="1"/>
  <c r="L52" i="1"/>
  <c r="K53" i="1" l="1"/>
  <c r="E53" i="1"/>
  <c r="F53" i="1" s="1"/>
  <c r="B54" i="1" l="1"/>
  <c r="L53" i="1"/>
  <c r="K54" i="1" l="1"/>
  <c r="E54" i="1"/>
  <c r="F54" i="1" s="1"/>
  <c r="B55" i="1" l="1"/>
  <c r="L54" i="1"/>
  <c r="K55" i="1" l="1"/>
  <c r="E55" i="1"/>
  <c r="F55" i="1" s="1"/>
  <c r="B56" i="1" l="1"/>
  <c r="L55" i="1"/>
  <c r="K56" i="1" l="1"/>
  <c r="E56" i="1"/>
  <c r="F56" i="1" s="1"/>
  <c r="L56" i="1" l="1"/>
  <c r="B57" i="1"/>
  <c r="K57" i="1" l="1"/>
  <c r="E57" i="1"/>
  <c r="F57" i="1" s="1"/>
  <c r="B58" i="1" l="1"/>
  <c r="L57" i="1"/>
  <c r="K58" i="1" l="1"/>
  <c r="E58" i="1"/>
  <c r="F58" i="1" s="1"/>
  <c r="L58" i="1" l="1"/>
  <c r="B59" i="1"/>
  <c r="K59" i="1" l="1"/>
  <c r="E59" i="1"/>
  <c r="F59" i="1" s="1"/>
  <c r="B60" i="1" l="1"/>
  <c r="L59" i="1"/>
  <c r="K60" i="1" l="1"/>
  <c r="E60" i="1"/>
  <c r="F60" i="1" s="1"/>
  <c r="L60" i="1" l="1"/>
  <c r="B61" i="1"/>
  <c r="K61" i="1" l="1"/>
  <c r="E61" i="1"/>
  <c r="F61" i="1" s="1"/>
  <c r="B62" i="1" l="1"/>
  <c r="L61" i="1"/>
  <c r="K62" i="1" l="1"/>
  <c r="E62" i="1"/>
  <c r="F62" i="1" s="1"/>
  <c r="L62" i="1" l="1"/>
  <c r="B63" i="1"/>
  <c r="K63" i="1" l="1"/>
  <c r="E63" i="1"/>
  <c r="F63" i="1" s="1"/>
  <c r="B64" i="1" l="1"/>
  <c r="L63" i="1"/>
  <c r="K64" i="1" l="1"/>
  <c r="E64" i="1"/>
  <c r="F64" i="1" s="1"/>
  <c r="L64" i="1" l="1"/>
  <c r="B65" i="1"/>
  <c r="K65" i="1" l="1"/>
  <c r="E65" i="1"/>
  <c r="F65" i="1" s="1"/>
  <c r="B66" i="1" l="1"/>
  <c r="L65" i="1"/>
  <c r="K66" i="1" l="1"/>
  <c r="E66" i="1"/>
  <c r="F66" i="1" s="1"/>
  <c r="L66" i="1" l="1"/>
  <c r="B67" i="1"/>
  <c r="K67" i="1" l="1"/>
  <c r="E67" i="1"/>
  <c r="F67" i="1" s="1"/>
  <c r="B68" i="1" l="1"/>
  <c r="L67" i="1"/>
  <c r="K68" i="1" l="1"/>
  <c r="E68" i="1"/>
  <c r="F68" i="1" s="1"/>
  <c r="L68" i="1" l="1"/>
  <c r="B69" i="1"/>
  <c r="K69" i="1" l="1"/>
  <c r="E69" i="1"/>
  <c r="F69" i="1" s="1"/>
  <c r="B70" i="1" l="1"/>
  <c r="L69" i="1"/>
  <c r="K70" i="1" l="1"/>
  <c r="E70" i="1"/>
  <c r="F70" i="1" s="1"/>
  <c r="L70" i="1" l="1"/>
  <c r="B71" i="1"/>
  <c r="K71" i="1" l="1"/>
  <c r="E71" i="1"/>
  <c r="F71" i="1" s="1"/>
  <c r="B72" i="1" l="1"/>
  <c r="L71" i="1"/>
  <c r="K72" i="1" l="1"/>
  <c r="E72" i="1"/>
  <c r="F72" i="1" s="1"/>
  <c r="L72" i="1" l="1"/>
  <c r="B73" i="1"/>
  <c r="K73" i="1" l="1"/>
  <c r="E73" i="1"/>
  <c r="F73" i="1" s="1"/>
  <c r="B74" i="1" l="1"/>
  <c r="L73" i="1"/>
  <c r="K74" i="1" l="1"/>
  <c r="E74" i="1"/>
  <c r="F74" i="1" s="1"/>
  <c r="L74" i="1" l="1"/>
  <c r="B75" i="1"/>
  <c r="K75" i="1" l="1"/>
  <c r="E75" i="1"/>
  <c r="F75" i="1" s="1"/>
  <c r="B76" i="1" l="1"/>
  <c r="L75" i="1"/>
  <c r="K76" i="1" l="1"/>
  <c r="E76" i="1"/>
  <c r="F76" i="1" s="1"/>
  <c r="L76" i="1" l="1"/>
  <c r="B77" i="1"/>
  <c r="K77" i="1" l="1"/>
  <c r="E77" i="1"/>
  <c r="F77" i="1" s="1"/>
  <c r="B78" i="1" l="1"/>
  <c r="L77" i="1"/>
  <c r="K78" i="1" l="1"/>
  <c r="E78" i="1"/>
  <c r="F78" i="1" s="1"/>
  <c r="L78" i="1" l="1"/>
  <c r="B79" i="1"/>
  <c r="K79" i="1" l="1"/>
  <c r="E79" i="1"/>
  <c r="F79" i="1" s="1"/>
  <c r="B80" i="1" l="1"/>
  <c r="L79" i="1"/>
  <c r="K80" i="1" l="1"/>
  <c r="E80" i="1"/>
  <c r="F80" i="1" s="1"/>
  <c r="L80" i="1" l="1"/>
  <c r="B81" i="1"/>
  <c r="K81" i="1" l="1"/>
  <c r="E81" i="1"/>
  <c r="F81" i="1" s="1"/>
  <c r="B82" i="1" l="1"/>
  <c r="L81" i="1"/>
  <c r="K82" i="1" l="1"/>
  <c r="E82" i="1"/>
  <c r="F82" i="1" s="1"/>
  <c r="L82" i="1" l="1"/>
  <c r="B83" i="1"/>
  <c r="K83" i="1" l="1"/>
  <c r="E83" i="1"/>
  <c r="F83" i="1" s="1"/>
  <c r="B84" i="1" l="1"/>
  <c r="L83" i="1"/>
  <c r="K84" i="1" l="1"/>
  <c r="E84" i="1"/>
  <c r="F84" i="1" s="1"/>
  <c r="L84" i="1" l="1"/>
  <c r="B85" i="1"/>
  <c r="K85" i="1" l="1"/>
  <c r="E85" i="1"/>
  <c r="F85" i="1" s="1"/>
  <c r="B86" i="1" l="1"/>
  <c r="L85" i="1"/>
  <c r="K86" i="1" l="1"/>
  <c r="E86" i="1"/>
  <c r="F86" i="1" s="1"/>
  <c r="L86" i="1" l="1"/>
  <c r="B87" i="1"/>
  <c r="K87" i="1" l="1"/>
  <c r="E87" i="1"/>
  <c r="F87" i="1" s="1"/>
  <c r="B88" i="1" l="1"/>
  <c r="L87" i="1"/>
  <c r="K88" i="1" l="1"/>
  <c r="E88" i="1"/>
  <c r="F88" i="1" s="1"/>
  <c r="L88" i="1" l="1"/>
  <c r="B89" i="1"/>
  <c r="K89" i="1" l="1"/>
  <c r="E89" i="1"/>
  <c r="F89" i="1" s="1"/>
  <c r="B90" i="1" l="1"/>
  <c r="L89" i="1"/>
  <c r="K90" i="1" l="1"/>
  <c r="E90" i="1"/>
  <c r="F90" i="1" s="1"/>
  <c r="L90" i="1" l="1"/>
  <c r="B91" i="1"/>
  <c r="K91" i="1" l="1"/>
  <c r="E91" i="1"/>
  <c r="F91" i="1" s="1"/>
  <c r="B92" i="1" l="1"/>
  <c r="L91" i="1"/>
  <c r="K92" i="1" l="1"/>
  <c r="E92" i="1"/>
  <c r="F92" i="1" s="1"/>
  <c r="L92" i="1" l="1"/>
  <c r="B93" i="1"/>
  <c r="K93" i="1" l="1"/>
  <c r="E93" i="1"/>
  <c r="F93" i="1" s="1"/>
  <c r="B94" i="1" l="1"/>
  <c r="L93" i="1"/>
  <c r="K94" i="1" l="1"/>
  <c r="E94" i="1"/>
  <c r="F94" i="1" s="1"/>
  <c r="L94" i="1" l="1"/>
  <c r="B95" i="1"/>
  <c r="K95" i="1" l="1"/>
  <c r="E95" i="1"/>
  <c r="F95" i="1" s="1"/>
  <c r="B96" i="1" l="1"/>
  <c r="L95" i="1"/>
  <c r="K96" i="1" l="1"/>
  <c r="E96" i="1"/>
  <c r="F96" i="1" s="1"/>
  <c r="L96" i="1" l="1"/>
  <c r="B97" i="1"/>
  <c r="K97" i="1" l="1"/>
  <c r="E97" i="1"/>
  <c r="F97" i="1" s="1"/>
  <c r="B98" i="1" l="1"/>
  <c r="L97" i="1"/>
  <c r="K98" i="1" l="1"/>
  <c r="E98" i="1"/>
  <c r="F98" i="1" s="1"/>
  <c r="L98" i="1" l="1"/>
</calcChain>
</file>

<file path=xl/comments1.xml><?xml version="1.0" encoding="utf-8"?>
<comments xmlns="http://schemas.openxmlformats.org/spreadsheetml/2006/main">
  <authors>
    <author>D-H</author>
  </authors>
  <commentList>
    <comment ref="G5" authorId="0" shapeId="0">
      <text>
        <r>
          <rPr>
            <sz val="10"/>
            <color indexed="81"/>
            <rFont val="Tahoma"/>
            <family val="2"/>
          </rPr>
          <t>=PMT((365/12)*TRUNC(G3/365,8),G4,C3)*-1</t>
        </r>
      </text>
    </comment>
    <comment ref="E9" authorId="0" shapeId="0">
      <text>
        <r>
          <rPr>
            <sz val="10"/>
            <color indexed="81"/>
            <rFont val="Tahoma"/>
            <family val="2"/>
          </rPr>
          <t>Loans do not accrue interest the day they are originated.  They do accrue interest the day they are paid off.</t>
        </r>
      </text>
    </comment>
  </commentList>
</comments>
</file>

<file path=xl/sharedStrings.xml><?xml version="1.0" encoding="utf-8"?>
<sst xmlns="http://schemas.openxmlformats.org/spreadsheetml/2006/main" count="23" uniqueCount="23">
  <si>
    <t>Daily Loan Principal &amp; Interest Calculation Spreadsheet</t>
  </si>
  <si>
    <t>Beginning Balance:</t>
  </si>
  <si>
    <t>APR:</t>
  </si>
  <si>
    <t>Daily:</t>
  </si>
  <si>
    <t>Beginning day of Loan</t>
  </si>
  <si>
    <t>Maturity:</t>
  </si>
  <si>
    <t>First payment date</t>
  </si>
  <si>
    <t>Payment:</t>
  </si>
  <si>
    <t>System digit truncation:</t>
  </si>
  <si>
    <t xml:space="preserve">Required inputs in the table are the amounts of fees and payments, input on the days they were charged or paid.  </t>
  </si>
  <si>
    <t>Date</t>
  </si>
  <si>
    <t>Beginning Balance</t>
  </si>
  <si>
    <t>Fees Chgd</t>
  </si>
  <si>
    <t>Interest Rate</t>
  </si>
  <si>
    <t>Interest Accrued each Day</t>
  </si>
  <si>
    <t>Cumulative Interest Accrued</t>
  </si>
  <si>
    <t>Payment</t>
  </si>
  <si>
    <t>Fees Paid</t>
  </si>
  <si>
    <t>Interest Paid</t>
  </si>
  <si>
    <t>Principal Paid</t>
  </si>
  <si>
    <t>Remaining Balance</t>
  </si>
  <si>
    <t>Balance + Interest Due</t>
  </si>
  <si>
    <t>Total 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</si>
</sst>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[$-409]d\-mmm\-yyyy;@"/>
    <numFmt numFmtId="165" formatCode="d\-mmm\-yyyy"/>
    <numFmt numFmtId="166" formatCode="&quot;$&quot;#,##0.00_);\(&quot;$&quot;#,##0.00\)"/>
    <numFmt numFmtId="167" formatCode="0.000000%"/>
    <numFmt numFmtId="168" formatCode="#,##0&quot; mos =&quot;"/>
    <numFmt numFmtId="169" formatCode="#,##0&quot; years&quot;"/>
    <numFmt numFmtId="170" formatCode="&quot;$&quot;#,##0.00_);[Red]\(&quot;$&quot;#,##0.00\)"/>
    <numFmt numFmtId="171" formatCode="0&quot; digits&quot;"/>
    <numFmt numFmtId="172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20"/>
      <name val="Arial"/>
      <family val="2"/>
    </font>
    <font>
      <sz val="6"/>
      <name val="Arial"/>
    </font>
    <font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43" fontId="1" fillId="0" borderId="0" xfId="1"/>
    <xf numFmtId="9" fontId="1" fillId="0" borderId="0" xfId="2"/>
    <xf numFmtId="0" fontId="3" fillId="0" borderId="0" xfId="0" applyFont="1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166" fontId="6" fillId="0" borderId="0" xfId="0" applyNumberFormat="1" applyFont="1" applyAlignment="1"/>
    <xf numFmtId="0" fontId="0" fillId="0" borderId="0" xfId="0" applyBorder="1" applyAlignment="1"/>
    <xf numFmtId="166" fontId="6" fillId="0" borderId="0" xfId="0" applyNumberFormat="1" applyFont="1"/>
    <xf numFmtId="0" fontId="0" fillId="0" borderId="0" xfId="0" quotePrefix="1" applyAlignment="1">
      <alignment horizontal="right"/>
    </xf>
    <xf numFmtId="167" fontId="1" fillId="0" borderId="0" xfId="2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7" fillId="0" borderId="0" xfId="0" applyFont="1"/>
    <xf numFmtId="165" fontId="6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14" fontId="6" fillId="0" borderId="0" xfId="0" applyNumberFormat="1" applyFont="1"/>
    <xf numFmtId="170" fontId="6" fillId="0" borderId="0" xfId="0" applyNumberFormat="1" applyFont="1" applyAlignment="1">
      <alignment horizontal="left"/>
    </xf>
    <xf numFmtId="171" fontId="6" fillId="0" borderId="0" xfId="0" applyNumberFormat="1" applyFont="1"/>
    <xf numFmtId="0" fontId="7" fillId="0" borderId="0" xfId="0" applyFont="1" applyAlignment="1">
      <alignment horizontal="right" wrapText="1"/>
    </xf>
    <xf numFmtId="0" fontId="7" fillId="0" borderId="0" xfId="0" quotePrefix="1" applyFont="1" applyAlignment="1">
      <alignment horizontal="right" wrapText="1"/>
    </xf>
    <xf numFmtId="172" fontId="6" fillId="0" borderId="0" xfId="2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8"/>
  <sheetViews>
    <sheetView tabSelected="1" topLeftCell="A82" workbookViewId="0">
      <selection activeCell="G13" sqref="G13"/>
    </sheetView>
  </sheetViews>
  <sheetFormatPr defaultRowHeight="15" x14ac:dyDescent="0.25"/>
  <cols>
    <col min="1" max="1" width="12.7109375" customWidth="1"/>
    <col min="2" max="2" width="13.28515625" customWidth="1"/>
    <col min="3" max="3" width="9.5703125" customWidth="1"/>
    <col min="4" max="4" width="15.140625" customWidth="1"/>
    <col min="5" max="5" width="11.7109375" customWidth="1"/>
    <col min="6" max="6" width="13.85546875" customWidth="1"/>
    <col min="7" max="7" width="12.7109375" customWidth="1"/>
    <col min="9" max="10" width="11.28515625" customWidth="1"/>
    <col min="11" max="11" width="15" customWidth="1"/>
    <col min="12" max="12" width="14.7109375" customWidth="1"/>
  </cols>
  <sheetData>
    <row r="1" spans="1:14" ht="26.25" x14ac:dyDescent="0.4">
      <c r="A1" s="4" t="s">
        <v>0</v>
      </c>
    </row>
    <row r="2" spans="1:14" ht="11.25" customHeight="1" x14ac:dyDescent="0.25">
      <c r="A2" s="5" t="e">
        <f ca="1">MID(CELL("filename"),FIND("[",CELL("filename"))+1,(FIND("]",CELL("filename"))+1)-FIND("[",CELL("filename"))-2)</f>
        <v>#VALUE!</v>
      </c>
      <c r="B2" s="6"/>
      <c r="C2" s="6"/>
      <c r="F2" s="7">
        <f ca="1">NOW()</f>
        <v>42706.505766203707</v>
      </c>
    </row>
    <row r="3" spans="1:14" ht="15.75" x14ac:dyDescent="0.25">
      <c r="A3" s="8" t="s">
        <v>1</v>
      </c>
      <c r="B3" s="9"/>
      <c r="C3" s="10">
        <v>250000</v>
      </c>
      <c r="D3" s="11"/>
      <c r="E3" s="12"/>
      <c r="F3" s="9" t="s">
        <v>2</v>
      </c>
      <c r="G3" s="26">
        <v>5.5E-2</v>
      </c>
      <c r="H3" s="13" t="s">
        <v>3</v>
      </c>
      <c r="I3" s="14">
        <f>+G3/365</f>
        <v>1.5068493150684933E-4</v>
      </c>
      <c r="J3" s="15"/>
    </row>
    <row r="4" spans="1:14" ht="15.75" x14ac:dyDescent="0.25">
      <c r="A4" s="9" t="s">
        <v>4</v>
      </c>
      <c r="B4" s="16"/>
      <c r="C4" s="17">
        <v>40582</v>
      </c>
      <c r="D4" s="11"/>
      <c r="E4" s="18"/>
      <c r="F4" s="9" t="s">
        <v>5</v>
      </c>
      <c r="G4" s="19">
        <v>60</v>
      </c>
      <c r="H4" s="20">
        <f>+G4/12</f>
        <v>5</v>
      </c>
    </row>
    <row r="5" spans="1:14" ht="15.75" x14ac:dyDescent="0.25">
      <c r="A5" s="9" t="s">
        <v>6</v>
      </c>
      <c r="B5" s="9"/>
      <c r="D5" s="21">
        <v>40671</v>
      </c>
      <c r="E5" s="9"/>
      <c r="F5" s="8" t="s">
        <v>7</v>
      </c>
      <c r="G5" s="22">
        <f>PMT((365/12)*TRUNC(G3/365,H6),G4,C3)*-1</f>
        <v>4775.2697723674755</v>
      </c>
    </row>
    <row r="6" spans="1:14" ht="15.75" x14ac:dyDescent="0.25">
      <c r="A6" s="9"/>
      <c r="B6" s="9"/>
      <c r="C6" s="9"/>
      <c r="D6" s="9"/>
      <c r="E6" s="9"/>
      <c r="F6" s="9" t="s">
        <v>8</v>
      </c>
      <c r="G6" s="9"/>
      <c r="H6" s="23">
        <v>8</v>
      </c>
    </row>
    <row r="7" spans="1:14" ht="15.75" x14ac:dyDescent="0.25">
      <c r="A7" s="9" t="s">
        <v>9</v>
      </c>
      <c r="B7" s="9"/>
      <c r="C7" s="9"/>
      <c r="D7" s="9"/>
      <c r="E7" s="9"/>
      <c r="F7" s="9"/>
      <c r="G7" s="9"/>
      <c r="H7" s="23"/>
    </row>
    <row r="8" spans="1:14" ht="94.5" x14ac:dyDescent="0.25">
      <c r="A8" s="24" t="s">
        <v>10</v>
      </c>
      <c r="B8" s="24" t="s">
        <v>11</v>
      </c>
      <c r="C8" s="24" t="s">
        <v>12</v>
      </c>
      <c r="D8" s="24" t="s">
        <v>13</v>
      </c>
      <c r="E8" s="25" t="s">
        <v>14</v>
      </c>
      <c r="F8" s="24" t="s">
        <v>15</v>
      </c>
      <c r="G8" s="24" t="s">
        <v>16</v>
      </c>
      <c r="H8" s="24" t="s">
        <v>17</v>
      </c>
      <c r="I8" s="24" t="s">
        <v>18</v>
      </c>
      <c r="J8" s="24" t="s">
        <v>19</v>
      </c>
      <c r="K8" s="24" t="s">
        <v>20</v>
      </c>
      <c r="L8" s="24" t="s">
        <v>21</v>
      </c>
      <c r="M8" s="24" t="s">
        <v>22</v>
      </c>
      <c r="N8" s="24"/>
    </row>
    <row r="9" spans="1:14" x14ac:dyDescent="0.25">
      <c r="A9" s="1">
        <f>+C4</f>
        <v>40582</v>
      </c>
      <c r="B9" s="2">
        <f>+C3</f>
        <v>250000</v>
      </c>
      <c r="C9" s="2"/>
      <c r="D9" s="3">
        <f>+G3</f>
        <v>5.5E-2</v>
      </c>
      <c r="E9" s="2">
        <v>0</v>
      </c>
      <c r="F9" s="2">
        <f>E9</f>
        <v>0</v>
      </c>
      <c r="G9" s="2">
        <v>0</v>
      </c>
      <c r="H9" s="2">
        <v>0</v>
      </c>
      <c r="I9" s="2">
        <f>IF(G9&gt;0,IF(G9-H9&gt;=F9,F9,MIN(G9,F9)),0)</f>
        <v>0</v>
      </c>
      <c r="J9" s="2">
        <f>IF(G9=0,0,G9-H9-I9)</f>
        <v>0</v>
      </c>
      <c r="K9" s="2">
        <f t="shared" ref="K9:K72" si="0">B9-J9+C9-H9</f>
        <v>250000</v>
      </c>
      <c r="L9" s="2">
        <f t="shared" ref="L9:L72" si="1">K9+F9-I9</f>
        <v>250000</v>
      </c>
      <c r="M9" s="2">
        <f>SUM(I$9:I9)</f>
        <v>0</v>
      </c>
    </row>
    <row r="10" spans="1:14" x14ac:dyDescent="0.25">
      <c r="A10" s="1">
        <f t="shared" ref="A10:A73" si="2">A9+1</f>
        <v>40583</v>
      </c>
      <c r="B10" s="2">
        <f t="shared" ref="B10:B73" si="3">K9</f>
        <v>250000</v>
      </c>
      <c r="C10" s="2"/>
      <c r="D10" s="3">
        <f t="shared" ref="D10:D73" si="4">D9</f>
        <v>5.5E-2</v>
      </c>
      <c r="E10" s="2">
        <f t="shared" ref="E10:E73" si="5">B10*(D10/365)</f>
        <v>37.671232876712331</v>
      </c>
      <c r="F10" s="2">
        <f t="shared" ref="F10:F73" si="6">E10+F9-I9</f>
        <v>37.671232876712331</v>
      </c>
      <c r="G10" s="2"/>
      <c r="H10" s="2"/>
      <c r="I10" s="2">
        <f t="shared" ref="I10:I73" si="7">IF(G10&gt;0,IF(G10-H10&gt;=F10,F10,MIN(G10,F10)),0)</f>
        <v>0</v>
      </c>
      <c r="J10" s="2">
        <f t="shared" ref="J10:J73" si="8">IF(G10=0,0,G10-H10-I10)</f>
        <v>0</v>
      </c>
      <c r="K10" s="2">
        <f t="shared" si="0"/>
        <v>250000</v>
      </c>
      <c r="L10" s="2">
        <f t="shared" si="1"/>
        <v>250037.67123287672</v>
      </c>
      <c r="M10" s="2">
        <f>SUM(I$9:I10)</f>
        <v>0</v>
      </c>
    </row>
    <row r="11" spans="1:14" x14ac:dyDescent="0.25">
      <c r="A11" s="1">
        <f t="shared" si="2"/>
        <v>40584</v>
      </c>
      <c r="B11" s="2">
        <f t="shared" si="3"/>
        <v>250000</v>
      </c>
      <c r="C11" s="2"/>
      <c r="D11" s="3">
        <f t="shared" si="4"/>
        <v>5.5E-2</v>
      </c>
      <c r="E11" s="2">
        <f t="shared" si="5"/>
        <v>37.671232876712331</v>
      </c>
      <c r="F11" s="2">
        <f t="shared" si="6"/>
        <v>75.342465753424662</v>
      </c>
      <c r="G11" s="2"/>
      <c r="H11" s="2"/>
      <c r="I11" s="2">
        <f t="shared" si="7"/>
        <v>0</v>
      </c>
      <c r="J11" s="2">
        <f t="shared" si="8"/>
        <v>0</v>
      </c>
      <c r="K11" s="2">
        <f t="shared" si="0"/>
        <v>250000</v>
      </c>
      <c r="L11" s="2">
        <f t="shared" si="1"/>
        <v>250075.34246575343</v>
      </c>
      <c r="M11" s="2">
        <f>SUM(I$9:I11)</f>
        <v>0</v>
      </c>
    </row>
    <row r="12" spans="1:14" x14ac:dyDescent="0.25">
      <c r="A12" s="1">
        <f t="shared" si="2"/>
        <v>40585</v>
      </c>
      <c r="B12" s="2">
        <f t="shared" si="3"/>
        <v>250000</v>
      </c>
      <c r="C12" s="2"/>
      <c r="D12" s="3">
        <f t="shared" si="4"/>
        <v>5.5E-2</v>
      </c>
      <c r="E12" s="2">
        <f t="shared" si="5"/>
        <v>37.671232876712331</v>
      </c>
      <c r="F12" s="2">
        <f t="shared" si="6"/>
        <v>113.01369863013699</v>
      </c>
      <c r="G12" s="2"/>
      <c r="H12" s="2"/>
      <c r="I12" s="2">
        <f t="shared" si="7"/>
        <v>0</v>
      </c>
      <c r="J12" s="2">
        <f t="shared" si="8"/>
        <v>0</v>
      </c>
      <c r="K12" s="2">
        <f t="shared" si="0"/>
        <v>250000</v>
      </c>
      <c r="L12" s="2">
        <f t="shared" si="1"/>
        <v>250113.01369863015</v>
      </c>
      <c r="M12" s="2">
        <f>SUM(I$9:I12)</f>
        <v>0</v>
      </c>
    </row>
    <row r="13" spans="1:14" x14ac:dyDescent="0.25">
      <c r="A13" s="1">
        <f t="shared" si="2"/>
        <v>40586</v>
      </c>
      <c r="B13" s="2">
        <f t="shared" si="3"/>
        <v>250000</v>
      </c>
      <c r="C13" s="2"/>
      <c r="D13" s="3">
        <f t="shared" si="4"/>
        <v>5.5E-2</v>
      </c>
      <c r="E13" s="2">
        <f t="shared" si="5"/>
        <v>37.671232876712331</v>
      </c>
      <c r="F13" s="2">
        <f t="shared" si="6"/>
        <v>150.68493150684932</v>
      </c>
      <c r="G13" s="2"/>
      <c r="H13" s="2"/>
      <c r="I13" s="2">
        <f t="shared" si="7"/>
        <v>0</v>
      </c>
      <c r="J13" s="2">
        <f t="shared" si="8"/>
        <v>0</v>
      </c>
      <c r="K13" s="2">
        <f t="shared" si="0"/>
        <v>250000</v>
      </c>
      <c r="L13" s="2">
        <f t="shared" si="1"/>
        <v>250150.68493150684</v>
      </c>
      <c r="M13" s="2">
        <f>SUM(I$9:I13)</f>
        <v>0</v>
      </c>
    </row>
    <row r="14" spans="1:14" x14ac:dyDescent="0.25">
      <c r="A14" s="1">
        <f t="shared" si="2"/>
        <v>40587</v>
      </c>
      <c r="B14" s="2">
        <f t="shared" si="3"/>
        <v>250000</v>
      </c>
      <c r="C14" s="2"/>
      <c r="D14" s="3">
        <f t="shared" si="4"/>
        <v>5.5E-2</v>
      </c>
      <c r="E14" s="2">
        <f t="shared" si="5"/>
        <v>37.671232876712331</v>
      </c>
      <c r="F14" s="2">
        <f t="shared" si="6"/>
        <v>188.35616438356166</v>
      </c>
      <c r="G14" s="2"/>
      <c r="H14" s="2"/>
      <c r="I14" s="2">
        <f t="shared" si="7"/>
        <v>0</v>
      </c>
      <c r="J14" s="2">
        <f t="shared" si="8"/>
        <v>0</v>
      </c>
      <c r="K14" s="2">
        <f t="shared" si="0"/>
        <v>250000</v>
      </c>
      <c r="L14" s="2">
        <f t="shared" si="1"/>
        <v>250188.35616438356</v>
      </c>
      <c r="M14" s="2">
        <f>SUM(I$9:I14)</f>
        <v>0</v>
      </c>
    </row>
    <row r="15" spans="1:14" x14ac:dyDescent="0.25">
      <c r="A15" s="1">
        <f t="shared" si="2"/>
        <v>40588</v>
      </c>
      <c r="B15" s="2">
        <f t="shared" si="3"/>
        <v>250000</v>
      </c>
      <c r="C15" s="2"/>
      <c r="D15" s="3">
        <f t="shared" si="4"/>
        <v>5.5E-2</v>
      </c>
      <c r="E15" s="2">
        <f t="shared" si="5"/>
        <v>37.671232876712331</v>
      </c>
      <c r="F15" s="2">
        <f t="shared" si="6"/>
        <v>226.027397260274</v>
      </c>
      <c r="G15" s="2"/>
      <c r="H15" s="2"/>
      <c r="I15" s="2">
        <f t="shared" si="7"/>
        <v>0</v>
      </c>
      <c r="J15" s="2">
        <f t="shared" si="8"/>
        <v>0</v>
      </c>
      <c r="K15" s="2">
        <f t="shared" si="0"/>
        <v>250000</v>
      </c>
      <c r="L15" s="2">
        <f t="shared" si="1"/>
        <v>250226.02739726027</v>
      </c>
      <c r="M15" s="2">
        <f>SUM(I$9:I15)</f>
        <v>0</v>
      </c>
    </row>
    <row r="16" spans="1:14" x14ac:dyDescent="0.25">
      <c r="A16" s="1">
        <f t="shared" si="2"/>
        <v>40589</v>
      </c>
      <c r="B16" s="2">
        <f t="shared" si="3"/>
        <v>250000</v>
      </c>
      <c r="C16" s="2"/>
      <c r="D16" s="3">
        <f t="shared" si="4"/>
        <v>5.5E-2</v>
      </c>
      <c r="E16" s="2">
        <f t="shared" si="5"/>
        <v>37.671232876712331</v>
      </c>
      <c r="F16" s="2">
        <f t="shared" si="6"/>
        <v>263.69863013698631</v>
      </c>
      <c r="G16" s="2"/>
      <c r="H16" s="2"/>
      <c r="I16" s="2">
        <f t="shared" si="7"/>
        <v>0</v>
      </c>
      <c r="J16" s="2">
        <f t="shared" si="8"/>
        <v>0</v>
      </c>
      <c r="K16" s="2">
        <f t="shared" si="0"/>
        <v>250000</v>
      </c>
      <c r="L16" s="2">
        <f t="shared" si="1"/>
        <v>250263.69863013699</v>
      </c>
      <c r="M16" s="2">
        <f>SUM(I$9:I16)</f>
        <v>0</v>
      </c>
    </row>
    <row r="17" spans="1:13" x14ac:dyDescent="0.25">
      <c r="A17" s="1">
        <f t="shared" si="2"/>
        <v>40590</v>
      </c>
      <c r="B17" s="2">
        <f t="shared" si="3"/>
        <v>250000</v>
      </c>
      <c r="C17" s="2"/>
      <c r="D17" s="3">
        <f t="shared" si="4"/>
        <v>5.5E-2</v>
      </c>
      <c r="E17" s="2">
        <f t="shared" si="5"/>
        <v>37.671232876712331</v>
      </c>
      <c r="F17" s="2">
        <f t="shared" si="6"/>
        <v>301.36986301369865</v>
      </c>
      <c r="G17" s="2"/>
      <c r="H17" s="2"/>
      <c r="I17" s="2">
        <f t="shared" si="7"/>
        <v>0</v>
      </c>
      <c r="J17" s="2">
        <f t="shared" si="8"/>
        <v>0</v>
      </c>
      <c r="K17" s="2">
        <f t="shared" si="0"/>
        <v>250000</v>
      </c>
      <c r="L17" s="2">
        <f t="shared" si="1"/>
        <v>250301.36986301371</v>
      </c>
      <c r="M17" s="2">
        <f>SUM(I$9:I17)</f>
        <v>0</v>
      </c>
    </row>
    <row r="18" spans="1:13" x14ac:dyDescent="0.25">
      <c r="A18" s="1">
        <f t="shared" si="2"/>
        <v>40591</v>
      </c>
      <c r="B18" s="2">
        <f t="shared" si="3"/>
        <v>250000</v>
      </c>
      <c r="C18" s="2"/>
      <c r="D18" s="3">
        <f t="shared" si="4"/>
        <v>5.5E-2</v>
      </c>
      <c r="E18" s="2">
        <f t="shared" si="5"/>
        <v>37.671232876712331</v>
      </c>
      <c r="F18" s="2">
        <f t="shared" si="6"/>
        <v>339.04109589041099</v>
      </c>
      <c r="G18" s="2"/>
      <c r="H18" s="2"/>
      <c r="I18" s="2">
        <f t="shared" si="7"/>
        <v>0</v>
      </c>
      <c r="J18" s="2">
        <f t="shared" si="8"/>
        <v>0</v>
      </c>
      <c r="K18" s="2">
        <f t="shared" si="0"/>
        <v>250000</v>
      </c>
      <c r="L18" s="2">
        <f t="shared" si="1"/>
        <v>250339.04109589042</v>
      </c>
      <c r="M18" s="2">
        <f>SUM(I$9:I18)</f>
        <v>0</v>
      </c>
    </row>
    <row r="19" spans="1:13" x14ac:dyDescent="0.25">
      <c r="A19" s="1">
        <f t="shared" si="2"/>
        <v>40592</v>
      </c>
      <c r="B19" s="2">
        <f t="shared" si="3"/>
        <v>250000</v>
      </c>
      <c r="C19" s="2"/>
      <c r="D19" s="3">
        <f t="shared" si="4"/>
        <v>5.5E-2</v>
      </c>
      <c r="E19" s="2">
        <f t="shared" si="5"/>
        <v>37.671232876712331</v>
      </c>
      <c r="F19" s="2">
        <f t="shared" si="6"/>
        <v>376.71232876712332</v>
      </c>
      <c r="G19" s="2"/>
      <c r="H19" s="2"/>
      <c r="I19" s="2">
        <f t="shared" si="7"/>
        <v>0</v>
      </c>
      <c r="J19" s="2">
        <f t="shared" si="8"/>
        <v>0</v>
      </c>
      <c r="K19" s="2">
        <f t="shared" si="0"/>
        <v>250000</v>
      </c>
      <c r="L19" s="2">
        <f t="shared" si="1"/>
        <v>250376.71232876711</v>
      </c>
      <c r="M19" s="2">
        <f>SUM(I$9:I19)</f>
        <v>0</v>
      </c>
    </row>
    <row r="20" spans="1:13" x14ac:dyDescent="0.25">
      <c r="A20" s="1">
        <f t="shared" si="2"/>
        <v>40593</v>
      </c>
      <c r="B20" s="2">
        <f t="shared" si="3"/>
        <v>250000</v>
      </c>
      <c r="C20" s="2"/>
      <c r="D20" s="3">
        <f t="shared" si="4"/>
        <v>5.5E-2</v>
      </c>
      <c r="E20" s="2">
        <f t="shared" si="5"/>
        <v>37.671232876712331</v>
      </c>
      <c r="F20" s="2">
        <f t="shared" si="6"/>
        <v>414.38356164383566</v>
      </c>
      <c r="G20" s="2"/>
      <c r="H20" s="2"/>
      <c r="I20" s="2">
        <f t="shared" si="7"/>
        <v>0</v>
      </c>
      <c r="J20" s="2">
        <f t="shared" si="8"/>
        <v>0</v>
      </c>
      <c r="K20" s="2">
        <f t="shared" si="0"/>
        <v>250000</v>
      </c>
      <c r="L20" s="2">
        <f t="shared" si="1"/>
        <v>250414.38356164383</v>
      </c>
      <c r="M20" s="2">
        <f>SUM(I$9:I20)</f>
        <v>0</v>
      </c>
    </row>
    <row r="21" spans="1:13" x14ac:dyDescent="0.25">
      <c r="A21" s="1">
        <f t="shared" si="2"/>
        <v>40594</v>
      </c>
      <c r="B21" s="2">
        <f t="shared" si="3"/>
        <v>250000</v>
      </c>
      <c r="C21" s="2"/>
      <c r="D21" s="3">
        <f t="shared" si="4"/>
        <v>5.5E-2</v>
      </c>
      <c r="E21" s="2">
        <f t="shared" si="5"/>
        <v>37.671232876712331</v>
      </c>
      <c r="F21" s="2">
        <f t="shared" si="6"/>
        <v>452.054794520548</v>
      </c>
      <c r="G21" s="2"/>
      <c r="H21" s="2"/>
      <c r="I21" s="2">
        <f t="shared" si="7"/>
        <v>0</v>
      </c>
      <c r="J21" s="2">
        <f t="shared" si="8"/>
        <v>0</v>
      </c>
      <c r="K21" s="2">
        <f t="shared" si="0"/>
        <v>250000</v>
      </c>
      <c r="L21" s="2">
        <f t="shared" si="1"/>
        <v>250452.05479452055</v>
      </c>
      <c r="M21" s="2">
        <f>SUM(I$9:I21)</f>
        <v>0</v>
      </c>
    </row>
    <row r="22" spans="1:13" x14ac:dyDescent="0.25">
      <c r="A22" s="1">
        <f t="shared" si="2"/>
        <v>40595</v>
      </c>
      <c r="B22" s="2">
        <f t="shared" si="3"/>
        <v>250000</v>
      </c>
      <c r="C22" s="2"/>
      <c r="D22" s="3">
        <f t="shared" si="4"/>
        <v>5.5E-2</v>
      </c>
      <c r="E22" s="2">
        <f t="shared" si="5"/>
        <v>37.671232876712331</v>
      </c>
      <c r="F22" s="2">
        <f t="shared" si="6"/>
        <v>489.72602739726034</v>
      </c>
      <c r="G22" s="2"/>
      <c r="H22" s="2"/>
      <c r="I22" s="2">
        <f t="shared" si="7"/>
        <v>0</v>
      </c>
      <c r="J22" s="2">
        <f t="shared" si="8"/>
        <v>0</v>
      </c>
      <c r="K22" s="2">
        <f t="shared" si="0"/>
        <v>250000</v>
      </c>
      <c r="L22" s="2">
        <f t="shared" si="1"/>
        <v>250489.72602739726</v>
      </c>
      <c r="M22" s="2">
        <f>SUM(I$9:I22)</f>
        <v>0</v>
      </c>
    </row>
    <row r="23" spans="1:13" x14ac:dyDescent="0.25">
      <c r="A23" s="1">
        <f t="shared" si="2"/>
        <v>40596</v>
      </c>
      <c r="B23" s="2">
        <f t="shared" si="3"/>
        <v>250000</v>
      </c>
      <c r="C23" s="2"/>
      <c r="D23" s="3">
        <f t="shared" si="4"/>
        <v>5.5E-2</v>
      </c>
      <c r="E23" s="2">
        <f t="shared" si="5"/>
        <v>37.671232876712331</v>
      </c>
      <c r="F23" s="2">
        <f t="shared" si="6"/>
        <v>527.39726027397262</v>
      </c>
      <c r="G23" s="2"/>
      <c r="H23" s="2"/>
      <c r="I23" s="2">
        <f t="shared" si="7"/>
        <v>0</v>
      </c>
      <c r="J23" s="2">
        <f t="shared" si="8"/>
        <v>0</v>
      </c>
      <c r="K23" s="2">
        <f t="shared" si="0"/>
        <v>250000</v>
      </c>
      <c r="L23" s="2">
        <f t="shared" si="1"/>
        <v>250527.39726027398</v>
      </c>
      <c r="M23" s="2">
        <f>SUM(I$9:I23)</f>
        <v>0</v>
      </c>
    </row>
    <row r="24" spans="1:13" x14ac:dyDescent="0.25">
      <c r="A24" s="1">
        <f t="shared" si="2"/>
        <v>40597</v>
      </c>
      <c r="B24" s="2">
        <f t="shared" si="3"/>
        <v>250000</v>
      </c>
      <c r="C24" s="2"/>
      <c r="D24" s="3">
        <f t="shared" si="4"/>
        <v>5.5E-2</v>
      </c>
      <c r="E24" s="2">
        <f t="shared" si="5"/>
        <v>37.671232876712331</v>
      </c>
      <c r="F24" s="2">
        <f t="shared" si="6"/>
        <v>565.06849315068496</v>
      </c>
      <c r="G24" s="2"/>
      <c r="H24" s="2"/>
      <c r="I24" s="2">
        <f t="shared" si="7"/>
        <v>0</v>
      </c>
      <c r="J24" s="2">
        <f t="shared" si="8"/>
        <v>0</v>
      </c>
      <c r="K24" s="2">
        <f t="shared" si="0"/>
        <v>250000</v>
      </c>
      <c r="L24" s="2">
        <f t="shared" si="1"/>
        <v>250565.0684931507</v>
      </c>
      <c r="M24" s="2">
        <f>SUM(I$9:I24)</f>
        <v>0</v>
      </c>
    </row>
    <row r="25" spans="1:13" x14ac:dyDescent="0.25">
      <c r="A25" s="1">
        <f t="shared" si="2"/>
        <v>40598</v>
      </c>
      <c r="B25" s="2">
        <f t="shared" si="3"/>
        <v>250000</v>
      </c>
      <c r="C25" s="2"/>
      <c r="D25" s="3">
        <f t="shared" si="4"/>
        <v>5.5E-2</v>
      </c>
      <c r="E25" s="2">
        <f t="shared" si="5"/>
        <v>37.671232876712331</v>
      </c>
      <c r="F25" s="2">
        <f t="shared" si="6"/>
        <v>602.7397260273973</v>
      </c>
      <c r="G25" s="2"/>
      <c r="H25" s="2"/>
      <c r="I25" s="2">
        <f t="shared" si="7"/>
        <v>0</v>
      </c>
      <c r="J25" s="2">
        <f t="shared" si="8"/>
        <v>0</v>
      </c>
      <c r="K25" s="2">
        <f t="shared" si="0"/>
        <v>250000</v>
      </c>
      <c r="L25" s="2">
        <f t="shared" si="1"/>
        <v>250602.73972602739</v>
      </c>
      <c r="M25" s="2">
        <f>SUM(I$9:I25)</f>
        <v>0</v>
      </c>
    </row>
    <row r="26" spans="1:13" x14ac:dyDescent="0.25">
      <c r="A26" s="1">
        <f t="shared" si="2"/>
        <v>40599</v>
      </c>
      <c r="B26" s="2">
        <f t="shared" si="3"/>
        <v>250000</v>
      </c>
      <c r="C26" s="2"/>
      <c r="D26" s="3">
        <f t="shared" si="4"/>
        <v>5.5E-2</v>
      </c>
      <c r="E26" s="2">
        <f t="shared" si="5"/>
        <v>37.671232876712331</v>
      </c>
      <c r="F26" s="2">
        <f t="shared" si="6"/>
        <v>640.41095890410963</v>
      </c>
      <c r="G26" s="2"/>
      <c r="H26" s="2"/>
      <c r="I26" s="2">
        <f t="shared" si="7"/>
        <v>0</v>
      </c>
      <c r="J26" s="2">
        <f t="shared" si="8"/>
        <v>0</v>
      </c>
      <c r="K26" s="2">
        <f t="shared" si="0"/>
        <v>250000</v>
      </c>
      <c r="L26" s="2">
        <f t="shared" si="1"/>
        <v>250640.4109589041</v>
      </c>
      <c r="M26" s="2">
        <f>SUM(I$9:I26)</f>
        <v>0</v>
      </c>
    </row>
    <row r="27" spans="1:13" x14ac:dyDescent="0.25">
      <c r="A27" s="1">
        <f t="shared" si="2"/>
        <v>40600</v>
      </c>
      <c r="B27" s="2">
        <f t="shared" si="3"/>
        <v>250000</v>
      </c>
      <c r="C27" s="2"/>
      <c r="D27" s="3">
        <f t="shared" si="4"/>
        <v>5.5E-2</v>
      </c>
      <c r="E27" s="2">
        <f t="shared" si="5"/>
        <v>37.671232876712331</v>
      </c>
      <c r="F27" s="2">
        <f t="shared" si="6"/>
        <v>678.08219178082197</v>
      </c>
      <c r="G27" s="2"/>
      <c r="H27" s="2"/>
      <c r="I27" s="2">
        <f t="shared" si="7"/>
        <v>0</v>
      </c>
      <c r="J27" s="2">
        <f t="shared" si="8"/>
        <v>0</v>
      </c>
      <c r="K27" s="2">
        <f t="shared" si="0"/>
        <v>250000</v>
      </c>
      <c r="L27" s="2">
        <f t="shared" si="1"/>
        <v>250678.08219178082</v>
      </c>
      <c r="M27" s="2">
        <f>SUM(I$9:I27)</f>
        <v>0</v>
      </c>
    </row>
    <row r="28" spans="1:13" x14ac:dyDescent="0.25">
      <c r="A28" s="1">
        <f t="shared" si="2"/>
        <v>40601</v>
      </c>
      <c r="B28" s="2">
        <f t="shared" si="3"/>
        <v>250000</v>
      </c>
      <c r="C28" s="2"/>
      <c r="D28" s="3">
        <f t="shared" si="4"/>
        <v>5.5E-2</v>
      </c>
      <c r="E28" s="2">
        <f t="shared" si="5"/>
        <v>37.671232876712331</v>
      </c>
      <c r="F28" s="2">
        <f t="shared" si="6"/>
        <v>715.75342465753431</v>
      </c>
      <c r="G28" s="2"/>
      <c r="H28" s="2"/>
      <c r="I28" s="2">
        <f t="shared" si="7"/>
        <v>0</v>
      </c>
      <c r="J28" s="2">
        <f t="shared" si="8"/>
        <v>0</v>
      </c>
      <c r="K28" s="2">
        <f t="shared" si="0"/>
        <v>250000</v>
      </c>
      <c r="L28" s="2">
        <f t="shared" si="1"/>
        <v>250715.75342465754</v>
      </c>
      <c r="M28" s="2">
        <f>SUM(I$9:I28)</f>
        <v>0</v>
      </c>
    </row>
    <row r="29" spans="1:13" x14ac:dyDescent="0.25">
      <c r="A29" s="1">
        <f t="shared" si="2"/>
        <v>40602</v>
      </c>
      <c r="B29" s="2">
        <f t="shared" si="3"/>
        <v>250000</v>
      </c>
      <c r="C29" s="2"/>
      <c r="D29" s="3">
        <f t="shared" si="4"/>
        <v>5.5E-2</v>
      </c>
      <c r="E29" s="2">
        <f t="shared" si="5"/>
        <v>37.671232876712331</v>
      </c>
      <c r="F29" s="2">
        <f t="shared" si="6"/>
        <v>753.42465753424665</v>
      </c>
      <c r="G29" s="2"/>
      <c r="H29" s="2"/>
      <c r="I29" s="2">
        <f t="shared" si="7"/>
        <v>0</v>
      </c>
      <c r="J29" s="2">
        <f t="shared" si="8"/>
        <v>0</v>
      </c>
      <c r="K29" s="2">
        <f t="shared" si="0"/>
        <v>250000</v>
      </c>
      <c r="L29" s="2">
        <f t="shared" si="1"/>
        <v>250753.42465753425</v>
      </c>
      <c r="M29" s="2">
        <f>SUM(I$9:I29)</f>
        <v>0</v>
      </c>
    </row>
    <row r="30" spans="1:13" x14ac:dyDescent="0.25">
      <c r="A30" s="1">
        <f t="shared" si="2"/>
        <v>40603</v>
      </c>
      <c r="B30" s="2">
        <f t="shared" si="3"/>
        <v>250000</v>
      </c>
      <c r="C30" s="2"/>
      <c r="D30" s="3">
        <f t="shared" si="4"/>
        <v>5.5E-2</v>
      </c>
      <c r="E30" s="2">
        <f t="shared" si="5"/>
        <v>37.671232876712331</v>
      </c>
      <c r="F30" s="2">
        <f t="shared" si="6"/>
        <v>791.09589041095899</v>
      </c>
      <c r="G30" s="2"/>
      <c r="H30" s="2"/>
      <c r="I30" s="2">
        <f t="shared" si="7"/>
        <v>0</v>
      </c>
      <c r="J30" s="2">
        <f t="shared" si="8"/>
        <v>0</v>
      </c>
      <c r="K30" s="2">
        <f t="shared" si="0"/>
        <v>250000</v>
      </c>
      <c r="L30" s="2">
        <f t="shared" si="1"/>
        <v>250791.09589041097</v>
      </c>
      <c r="M30" s="2">
        <f>SUM(I$9:I30)</f>
        <v>0</v>
      </c>
    </row>
    <row r="31" spans="1:13" x14ac:dyDescent="0.25">
      <c r="A31" s="1">
        <f t="shared" si="2"/>
        <v>40604</v>
      </c>
      <c r="B31" s="2">
        <f t="shared" si="3"/>
        <v>250000</v>
      </c>
      <c r="C31" s="2"/>
      <c r="D31" s="3">
        <f t="shared" si="4"/>
        <v>5.5E-2</v>
      </c>
      <c r="E31" s="2">
        <f t="shared" si="5"/>
        <v>37.671232876712331</v>
      </c>
      <c r="F31" s="2">
        <f t="shared" si="6"/>
        <v>828.76712328767132</v>
      </c>
      <c r="G31" s="2"/>
      <c r="H31" s="2"/>
      <c r="I31" s="2">
        <f t="shared" si="7"/>
        <v>0</v>
      </c>
      <c r="J31" s="2">
        <f t="shared" si="8"/>
        <v>0</v>
      </c>
      <c r="K31" s="2">
        <f t="shared" si="0"/>
        <v>250000</v>
      </c>
      <c r="L31" s="2">
        <f t="shared" si="1"/>
        <v>250828.76712328766</v>
      </c>
      <c r="M31" s="2">
        <f>SUM(I$9:I31)</f>
        <v>0</v>
      </c>
    </row>
    <row r="32" spans="1:13" x14ac:dyDescent="0.25">
      <c r="A32" s="1">
        <f t="shared" si="2"/>
        <v>40605</v>
      </c>
      <c r="B32" s="2">
        <f t="shared" si="3"/>
        <v>250000</v>
      </c>
      <c r="C32" s="2"/>
      <c r="D32" s="3">
        <f t="shared" si="4"/>
        <v>5.5E-2</v>
      </c>
      <c r="E32" s="2">
        <f t="shared" si="5"/>
        <v>37.671232876712331</v>
      </c>
      <c r="F32" s="2">
        <f t="shared" si="6"/>
        <v>866.43835616438366</v>
      </c>
      <c r="G32" s="2"/>
      <c r="H32" s="2"/>
      <c r="I32" s="2">
        <f t="shared" si="7"/>
        <v>0</v>
      </c>
      <c r="J32" s="2">
        <f t="shared" si="8"/>
        <v>0</v>
      </c>
      <c r="K32" s="2">
        <f t="shared" si="0"/>
        <v>250000</v>
      </c>
      <c r="L32" s="2">
        <f t="shared" si="1"/>
        <v>250866.43835616438</v>
      </c>
      <c r="M32" s="2">
        <f>SUM(I$9:I32)</f>
        <v>0</v>
      </c>
    </row>
    <row r="33" spans="1:15" x14ac:dyDescent="0.25">
      <c r="A33" s="1">
        <f t="shared" si="2"/>
        <v>40606</v>
      </c>
      <c r="B33" s="2">
        <f t="shared" si="3"/>
        <v>250000</v>
      </c>
      <c r="C33" s="2"/>
      <c r="D33" s="3">
        <f t="shared" si="4"/>
        <v>5.5E-2</v>
      </c>
      <c r="E33" s="2">
        <f t="shared" si="5"/>
        <v>37.671232876712331</v>
      </c>
      <c r="F33" s="2">
        <f t="shared" si="6"/>
        <v>904.109589041096</v>
      </c>
      <c r="G33" s="2"/>
      <c r="H33" s="2"/>
      <c r="I33" s="2">
        <f t="shared" si="7"/>
        <v>0</v>
      </c>
      <c r="J33" s="2">
        <f t="shared" si="8"/>
        <v>0</v>
      </c>
      <c r="K33" s="2">
        <f t="shared" si="0"/>
        <v>250000</v>
      </c>
      <c r="L33" s="2">
        <f t="shared" si="1"/>
        <v>250904.10958904109</v>
      </c>
      <c r="M33" s="2">
        <f>SUM(I$9:I33)</f>
        <v>0</v>
      </c>
    </row>
    <row r="34" spans="1:15" x14ac:dyDescent="0.25">
      <c r="A34" s="1">
        <f t="shared" si="2"/>
        <v>40607</v>
      </c>
      <c r="B34" s="2">
        <f t="shared" si="3"/>
        <v>250000</v>
      </c>
      <c r="C34" s="2"/>
      <c r="D34" s="3">
        <f t="shared" si="4"/>
        <v>5.5E-2</v>
      </c>
      <c r="E34" s="2">
        <f t="shared" si="5"/>
        <v>37.671232876712331</v>
      </c>
      <c r="F34" s="2">
        <f t="shared" si="6"/>
        <v>941.78082191780834</v>
      </c>
      <c r="G34" s="2"/>
      <c r="H34" s="2"/>
      <c r="I34" s="2">
        <f t="shared" si="7"/>
        <v>0</v>
      </c>
      <c r="J34" s="2">
        <f t="shared" si="8"/>
        <v>0</v>
      </c>
      <c r="K34" s="2">
        <f t="shared" si="0"/>
        <v>250000</v>
      </c>
      <c r="L34" s="2">
        <f t="shared" si="1"/>
        <v>250941.78082191781</v>
      </c>
      <c r="M34" s="2">
        <f>SUM(I$9:I34)</f>
        <v>0</v>
      </c>
    </row>
    <row r="35" spans="1:15" x14ac:dyDescent="0.25">
      <c r="A35" s="1">
        <f t="shared" si="2"/>
        <v>40608</v>
      </c>
      <c r="B35" s="2">
        <f t="shared" si="3"/>
        <v>250000</v>
      </c>
      <c r="C35" s="2"/>
      <c r="D35" s="3">
        <f t="shared" si="4"/>
        <v>5.5E-2</v>
      </c>
      <c r="E35" s="2">
        <f t="shared" si="5"/>
        <v>37.671232876712331</v>
      </c>
      <c r="F35" s="2">
        <f t="shared" si="6"/>
        <v>979.45205479452068</v>
      </c>
      <c r="G35" s="2"/>
      <c r="H35" s="2"/>
      <c r="I35" s="2">
        <f t="shared" si="7"/>
        <v>0</v>
      </c>
      <c r="J35" s="2">
        <f t="shared" si="8"/>
        <v>0</v>
      </c>
      <c r="K35" s="2">
        <f t="shared" si="0"/>
        <v>250000</v>
      </c>
      <c r="L35" s="2">
        <f t="shared" si="1"/>
        <v>250979.45205479453</v>
      </c>
      <c r="M35" s="2">
        <f>SUM(I$9:I35)</f>
        <v>0</v>
      </c>
    </row>
    <row r="36" spans="1:15" x14ac:dyDescent="0.25">
      <c r="A36" s="1">
        <f t="shared" si="2"/>
        <v>40609</v>
      </c>
      <c r="B36" s="2">
        <f t="shared" si="3"/>
        <v>250000</v>
      </c>
      <c r="C36" s="2"/>
      <c r="D36" s="3">
        <f t="shared" si="4"/>
        <v>5.5E-2</v>
      </c>
      <c r="E36" s="2">
        <f t="shared" si="5"/>
        <v>37.671232876712331</v>
      </c>
      <c r="F36" s="2">
        <f t="shared" si="6"/>
        <v>1017.123287671233</v>
      </c>
      <c r="G36" s="2"/>
      <c r="H36" s="2"/>
      <c r="I36" s="2">
        <f t="shared" si="7"/>
        <v>0</v>
      </c>
      <c r="J36" s="2">
        <f t="shared" si="8"/>
        <v>0</v>
      </c>
      <c r="K36" s="2">
        <f t="shared" si="0"/>
        <v>250000</v>
      </c>
      <c r="L36" s="2">
        <f t="shared" si="1"/>
        <v>251017.12328767125</v>
      </c>
      <c r="M36" s="2">
        <f>SUM(I$9:I36)</f>
        <v>0</v>
      </c>
    </row>
    <row r="37" spans="1:15" x14ac:dyDescent="0.25">
      <c r="A37" s="1">
        <f t="shared" si="2"/>
        <v>40610</v>
      </c>
      <c r="B37" s="2">
        <f t="shared" si="3"/>
        <v>250000</v>
      </c>
      <c r="C37" s="2"/>
      <c r="D37" s="3">
        <f t="shared" si="4"/>
        <v>5.5E-2</v>
      </c>
      <c r="E37" s="2">
        <f t="shared" si="5"/>
        <v>37.671232876712331</v>
      </c>
      <c r="F37" s="2">
        <f t="shared" si="6"/>
        <v>1054.7945205479452</v>
      </c>
      <c r="G37" s="2"/>
      <c r="H37" s="2"/>
      <c r="I37" s="2">
        <f t="shared" si="7"/>
        <v>0</v>
      </c>
      <c r="J37" s="2">
        <f t="shared" si="8"/>
        <v>0</v>
      </c>
      <c r="K37" s="2">
        <f t="shared" si="0"/>
        <v>250000</v>
      </c>
      <c r="L37" s="2">
        <f t="shared" si="1"/>
        <v>251054.79452054793</v>
      </c>
      <c r="M37" s="2">
        <f>SUM(I$9:I37)</f>
        <v>0</v>
      </c>
    </row>
    <row r="38" spans="1:15" x14ac:dyDescent="0.25">
      <c r="A38" s="1">
        <f t="shared" si="2"/>
        <v>40611</v>
      </c>
      <c r="B38" s="2">
        <f t="shared" si="3"/>
        <v>250000</v>
      </c>
      <c r="C38" s="2"/>
      <c r="D38" s="3">
        <f t="shared" si="4"/>
        <v>5.5E-2</v>
      </c>
      <c r="E38" s="2">
        <f t="shared" si="5"/>
        <v>37.671232876712331</v>
      </c>
      <c r="F38" s="2">
        <f t="shared" si="6"/>
        <v>1092.4657534246576</v>
      </c>
      <c r="G38" s="2"/>
      <c r="H38" s="2"/>
      <c r="I38" s="2">
        <f t="shared" si="7"/>
        <v>0</v>
      </c>
      <c r="J38" s="2">
        <f t="shared" si="8"/>
        <v>0</v>
      </c>
      <c r="K38" s="2">
        <f t="shared" si="0"/>
        <v>250000</v>
      </c>
      <c r="L38" s="2">
        <f t="shared" si="1"/>
        <v>251092.46575342465</v>
      </c>
      <c r="M38" s="2">
        <f>SUM(I$9:I38)</f>
        <v>0</v>
      </c>
    </row>
    <row r="39" spans="1:15" x14ac:dyDescent="0.25">
      <c r="A39" s="1">
        <f t="shared" si="2"/>
        <v>40612</v>
      </c>
      <c r="B39" s="2">
        <f t="shared" si="3"/>
        <v>250000</v>
      </c>
      <c r="C39" s="2"/>
      <c r="D39" s="3">
        <f t="shared" si="4"/>
        <v>5.5E-2</v>
      </c>
      <c r="E39" s="2">
        <f t="shared" si="5"/>
        <v>37.671232876712331</v>
      </c>
      <c r="F39" s="2">
        <f t="shared" si="6"/>
        <v>1130.1369863013699</v>
      </c>
      <c r="G39" s="2"/>
      <c r="H39" s="2"/>
      <c r="I39" s="2">
        <f t="shared" si="7"/>
        <v>0</v>
      </c>
      <c r="J39" s="2">
        <f t="shared" si="8"/>
        <v>0</v>
      </c>
      <c r="K39" s="2">
        <f t="shared" si="0"/>
        <v>250000</v>
      </c>
      <c r="L39" s="2">
        <f t="shared" si="1"/>
        <v>251130.13698630137</v>
      </c>
      <c r="M39" s="2">
        <f>SUM(I$9:I39)</f>
        <v>0</v>
      </c>
    </row>
    <row r="40" spans="1:15" x14ac:dyDescent="0.25">
      <c r="A40" s="1">
        <f t="shared" si="2"/>
        <v>40613</v>
      </c>
      <c r="B40" s="2">
        <f t="shared" si="3"/>
        <v>250000</v>
      </c>
      <c r="C40" s="2"/>
      <c r="D40" s="3">
        <f t="shared" si="4"/>
        <v>5.5E-2</v>
      </c>
      <c r="E40" s="2">
        <f t="shared" si="5"/>
        <v>37.671232876712331</v>
      </c>
      <c r="F40" s="2">
        <f t="shared" si="6"/>
        <v>1167.8082191780823</v>
      </c>
      <c r="G40" s="2"/>
      <c r="H40" s="2"/>
      <c r="I40" s="2">
        <f t="shared" si="7"/>
        <v>0</v>
      </c>
      <c r="J40" s="2">
        <f t="shared" si="8"/>
        <v>0</v>
      </c>
      <c r="K40" s="2">
        <f t="shared" si="0"/>
        <v>250000</v>
      </c>
      <c r="L40" s="2">
        <f t="shared" si="1"/>
        <v>251167.80821917808</v>
      </c>
      <c r="M40" s="2">
        <f>SUM(I$9:I40)</f>
        <v>0</v>
      </c>
    </row>
    <row r="41" spans="1:15" x14ac:dyDescent="0.25">
      <c r="A41" s="1">
        <f t="shared" si="2"/>
        <v>40614</v>
      </c>
      <c r="B41" s="2">
        <f t="shared" si="3"/>
        <v>250000</v>
      </c>
      <c r="C41" s="2"/>
      <c r="D41" s="3">
        <f t="shared" si="4"/>
        <v>5.5E-2</v>
      </c>
      <c r="E41" s="2">
        <f t="shared" si="5"/>
        <v>37.671232876712331</v>
      </c>
      <c r="F41" s="2">
        <f t="shared" si="6"/>
        <v>1205.4794520547946</v>
      </c>
      <c r="G41" s="2"/>
      <c r="H41" s="2"/>
      <c r="I41" s="2">
        <f t="shared" si="7"/>
        <v>0</v>
      </c>
      <c r="J41" s="2">
        <f t="shared" si="8"/>
        <v>0</v>
      </c>
      <c r="K41" s="2">
        <f t="shared" si="0"/>
        <v>250000</v>
      </c>
      <c r="L41" s="2">
        <f t="shared" si="1"/>
        <v>251205.4794520548</v>
      </c>
      <c r="M41" s="2">
        <f>SUM(I$9:I41)</f>
        <v>0</v>
      </c>
    </row>
    <row r="42" spans="1:15" x14ac:dyDescent="0.25">
      <c r="A42" s="1">
        <f t="shared" si="2"/>
        <v>40615</v>
      </c>
      <c r="B42" s="2">
        <f t="shared" si="3"/>
        <v>250000</v>
      </c>
      <c r="C42" s="2"/>
      <c r="D42" s="3">
        <f t="shared" si="4"/>
        <v>5.5E-2</v>
      </c>
      <c r="E42" s="2">
        <f t="shared" si="5"/>
        <v>37.671232876712331</v>
      </c>
      <c r="F42" s="2">
        <f t="shared" si="6"/>
        <v>1243.1506849315069</v>
      </c>
      <c r="G42" s="2"/>
      <c r="H42" s="2"/>
      <c r="I42" s="2">
        <f t="shared" si="7"/>
        <v>0</v>
      </c>
      <c r="J42" s="2">
        <f t="shared" si="8"/>
        <v>0</v>
      </c>
      <c r="K42" s="2">
        <f t="shared" si="0"/>
        <v>250000</v>
      </c>
      <c r="L42" s="2">
        <f t="shared" si="1"/>
        <v>251243.15068493152</v>
      </c>
      <c r="M42" s="2">
        <f>SUM(I$9:I42)</f>
        <v>0</v>
      </c>
    </row>
    <row r="43" spans="1:15" x14ac:dyDescent="0.25">
      <c r="A43" s="1">
        <f t="shared" si="2"/>
        <v>40616</v>
      </c>
      <c r="B43" s="2">
        <f t="shared" si="3"/>
        <v>250000</v>
      </c>
      <c r="C43" s="2"/>
      <c r="D43" s="3">
        <f t="shared" si="4"/>
        <v>5.5E-2</v>
      </c>
      <c r="E43" s="2">
        <f t="shared" si="5"/>
        <v>37.671232876712331</v>
      </c>
      <c r="F43" s="2">
        <f t="shared" si="6"/>
        <v>1280.8219178082193</v>
      </c>
      <c r="G43" s="2"/>
      <c r="H43" s="2"/>
      <c r="I43" s="2">
        <f t="shared" si="7"/>
        <v>0</v>
      </c>
      <c r="J43" s="2">
        <f t="shared" si="8"/>
        <v>0</v>
      </c>
      <c r="K43" s="2">
        <f t="shared" si="0"/>
        <v>250000</v>
      </c>
      <c r="L43" s="2">
        <f t="shared" si="1"/>
        <v>251280.82191780821</v>
      </c>
      <c r="M43" s="2">
        <f>SUM(I$9:I43)</f>
        <v>0</v>
      </c>
    </row>
    <row r="44" spans="1:15" x14ac:dyDescent="0.25">
      <c r="A44" s="1">
        <f t="shared" si="2"/>
        <v>40617</v>
      </c>
      <c r="B44" s="2">
        <f t="shared" si="3"/>
        <v>250000</v>
      </c>
      <c r="C44" s="2"/>
      <c r="D44" s="3">
        <f t="shared" si="4"/>
        <v>5.5E-2</v>
      </c>
      <c r="E44" s="2">
        <f t="shared" si="5"/>
        <v>37.671232876712331</v>
      </c>
      <c r="F44" s="2">
        <f t="shared" si="6"/>
        <v>1318.4931506849316</v>
      </c>
      <c r="G44" s="2"/>
      <c r="H44" s="2"/>
      <c r="I44" s="2">
        <f t="shared" si="7"/>
        <v>0</v>
      </c>
      <c r="J44" s="2">
        <f t="shared" si="8"/>
        <v>0</v>
      </c>
      <c r="K44" s="2">
        <f t="shared" si="0"/>
        <v>250000</v>
      </c>
      <c r="L44" s="2">
        <f t="shared" si="1"/>
        <v>251318.49315068492</v>
      </c>
      <c r="M44" s="2">
        <f>SUM(I$9:I44)</f>
        <v>0</v>
      </c>
    </row>
    <row r="45" spans="1:15" x14ac:dyDescent="0.25">
      <c r="A45" s="1">
        <f t="shared" si="2"/>
        <v>40618</v>
      </c>
      <c r="B45" s="2">
        <f t="shared" si="3"/>
        <v>250000</v>
      </c>
      <c r="C45" s="2"/>
      <c r="D45" s="3">
        <f t="shared" si="4"/>
        <v>5.5E-2</v>
      </c>
      <c r="E45" s="2">
        <f t="shared" si="5"/>
        <v>37.671232876712331</v>
      </c>
      <c r="F45" s="2">
        <f t="shared" si="6"/>
        <v>1356.1643835616439</v>
      </c>
      <c r="G45" s="2"/>
      <c r="H45" s="2"/>
      <c r="I45" s="2">
        <f t="shared" si="7"/>
        <v>0</v>
      </c>
      <c r="J45" s="2">
        <f t="shared" si="8"/>
        <v>0</v>
      </c>
      <c r="K45" s="2">
        <f t="shared" si="0"/>
        <v>250000</v>
      </c>
      <c r="L45" s="2">
        <f t="shared" si="1"/>
        <v>251356.16438356164</v>
      </c>
      <c r="M45" s="2">
        <f>SUM(I$9:I45)</f>
        <v>0</v>
      </c>
      <c r="O45" s="2"/>
    </row>
    <row r="46" spans="1:15" x14ac:dyDescent="0.25">
      <c r="A46" s="1">
        <f t="shared" si="2"/>
        <v>40619</v>
      </c>
      <c r="B46" s="2">
        <f t="shared" si="3"/>
        <v>250000</v>
      </c>
      <c r="C46" s="2"/>
      <c r="D46" s="3">
        <f t="shared" si="4"/>
        <v>5.5E-2</v>
      </c>
      <c r="E46" s="2">
        <f t="shared" si="5"/>
        <v>37.671232876712331</v>
      </c>
      <c r="F46" s="2">
        <f t="shared" si="6"/>
        <v>1393.8356164383563</v>
      </c>
      <c r="G46" s="2"/>
      <c r="H46" s="2"/>
      <c r="I46" s="2">
        <f t="shared" si="7"/>
        <v>0</v>
      </c>
      <c r="J46" s="2">
        <f t="shared" si="8"/>
        <v>0</v>
      </c>
      <c r="K46" s="2">
        <f t="shared" si="0"/>
        <v>250000</v>
      </c>
      <c r="L46" s="2">
        <f t="shared" si="1"/>
        <v>251393.83561643836</v>
      </c>
      <c r="M46" s="2">
        <f>SUM(I$9:I46)</f>
        <v>0</v>
      </c>
    </row>
    <row r="47" spans="1:15" x14ac:dyDescent="0.25">
      <c r="A47" s="1">
        <f t="shared" si="2"/>
        <v>40620</v>
      </c>
      <c r="B47" s="2">
        <f t="shared" si="3"/>
        <v>250000</v>
      </c>
      <c r="C47" s="2"/>
      <c r="D47" s="3">
        <f t="shared" si="4"/>
        <v>5.5E-2</v>
      </c>
      <c r="E47" s="2">
        <f t="shared" si="5"/>
        <v>37.671232876712331</v>
      </c>
      <c r="F47" s="2">
        <f t="shared" si="6"/>
        <v>1431.5068493150686</v>
      </c>
      <c r="G47" s="2"/>
      <c r="H47" s="2"/>
      <c r="I47" s="2">
        <f t="shared" si="7"/>
        <v>0</v>
      </c>
      <c r="J47" s="2">
        <f t="shared" si="8"/>
        <v>0</v>
      </c>
      <c r="K47" s="2">
        <f t="shared" si="0"/>
        <v>250000</v>
      </c>
      <c r="L47" s="2">
        <f t="shared" si="1"/>
        <v>251431.50684931508</v>
      </c>
      <c r="M47" s="2">
        <f>SUM(I$9:I47)</f>
        <v>0</v>
      </c>
    </row>
    <row r="48" spans="1:15" x14ac:dyDescent="0.25">
      <c r="A48" s="1">
        <f t="shared" si="2"/>
        <v>40621</v>
      </c>
      <c r="B48" s="2">
        <f t="shared" si="3"/>
        <v>250000</v>
      </c>
      <c r="C48" s="2"/>
      <c r="D48" s="3">
        <f t="shared" si="4"/>
        <v>5.5E-2</v>
      </c>
      <c r="E48" s="2">
        <f t="shared" si="5"/>
        <v>37.671232876712331</v>
      </c>
      <c r="F48" s="2">
        <f t="shared" si="6"/>
        <v>1469.178082191781</v>
      </c>
      <c r="G48" s="2"/>
      <c r="H48" s="2"/>
      <c r="I48" s="2">
        <f t="shared" si="7"/>
        <v>0</v>
      </c>
      <c r="J48" s="2">
        <f t="shared" si="8"/>
        <v>0</v>
      </c>
      <c r="K48" s="2">
        <f t="shared" si="0"/>
        <v>250000</v>
      </c>
      <c r="L48" s="2">
        <f t="shared" si="1"/>
        <v>251469.17808219179</v>
      </c>
      <c r="M48" s="2">
        <f>SUM(I$9:I48)</f>
        <v>0</v>
      </c>
    </row>
    <row r="49" spans="1:13" x14ac:dyDescent="0.25">
      <c r="A49" s="1">
        <f t="shared" si="2"/>
        <v>40622</v>
      </c>
      <c r="B49" s="2">
        <f t="shared" si="3"/>
        <v>250000</v>
      </c>
      <c r="C49" s="2"/>
      <c r="D49" s="3">
        <f t="shared" si="4"/>
        <v>5.5E-2</v>
      </c>
      <c r="E49" s="2">
        <f t="shared" si="5"/>
        <v>37.671232876712331</v>
      </c>
      <c r="F49" s="2">
        <f t="shared" si="6"/>
        <v>1506.8493150684933</v>
      </c>
      <c r="G49" s="2"/>
      <c r="H49" s="2"/>
      <c r="I49" s="2">
        <f t="shared" si="7"/>
        <v>0</v>
      </c>
      <c r="J49" s="2">
        <f t="shared" si="8"/>
        <v>0</v>
      </c>
      <c r="K49" s="2">
        <f t="shared" si="0"/>
        <v>250000</v>
      </c>
      <c r="L49" s="2">
        <f t="shared" si="1"/>
        <v>251506.84931506848</v>
      </c>
      <c r="M49" s="2">
        <f>SUM(I$9:I49)</f>
        <v>0</v>
      </c>
    </row>
    <row r="50" spans="1:13" x14ac:dyDescent="0.25">
      <c r="A50" s="1">
        <f t="shared" si="2"/>
        <v>40623</v>
      </c>
      <c r="B50" s="2">
        <f t="shared" si="3"/>
        <v>250000</v>
      </c>
      <c r="C50" s="2"/>
      <c r="D50" s="3">
        <f t="shared" si="4"/>
        <v>5.5E-2</v>
      </c>
      <c r="E50" s="2">
        <f t="shared" si="5"/>
        <v>37.671232876712331</v>
      </c>
      <c r="F50" s="2">
        <f t="shared" si="6"/>
        <v>1544.5205479452056</v>
      </c>
      <c r="G50" s="2"/>
      <c r="H50" s="2"/>
      <c r="I50" s="2">
        <f t="shared" si="7"/>
        <v>0</v>
      </c>
      <c r="J50" s="2">
        <f t="shared" si="8"/>
        <v>0</v>
      </c>
      <c r="K50" s="2">
        <f t="shared" si="0"/>
        <v>250000</v>
      </c>
      <c r="L50" s="2">
        <f t="shared" si="1"/>
        <v>251544.5205479452</v>
      </c>
      <c r="M50" s="2">
        <f>SUM(I$9:I50)</f>
        <v>0</v>
      </c>
    </row>
    <row r="51" spans="1:13" x14ac:dyDescent="0.25">
      <c r="A51" s="1">
        <f t="shared" si="2"/>
        <v>40624</v>
      </c>
      <c r="B51" s="2">
        <f t="shared" si="3"/>
        <v>250000</v>
      </c>
      <c r="C51" s="2"/>
      <c r="D51" s="3">
        <f t="shared" si="4"/>
        <v>5.5E-2</v>
      </c>
      <c r="E51" s="2">
        <f t="shared" si="5"/>
        <v>37.671232876712331</v>
      </c>
      <c r="F51" s="2">
        <f t="shared" si="6"/>
        <v>1582.191780821918</v>
      </c>
      <c r="G51" s="2"/>
      <c r="H51" s="2"/>
      <c r="I51" s="2">
        <f t="shared" si="7"/>
        <v>0</v>
      </c>
      <c r="J51" s="2">
        <f t="shared" si="8"/>
        <v>0</v>
      </c>
      <c r="K51" s="2">
        <f t="shared" si="0"/>
        <v>250000</v>
      </c>
      <c r="L51" s="2">
        <f t="shared" si="1"/>
        <v>251582.19178082192</v>
      </c>
      <c r="M51" s="2">
        <f>SUM(I$9:I51)</f>
        <v>0</v>
      </c>
    </row>
    <row r="52" spans="1:13" x14ac:dyDescent="0.25">
      <c r="A52" s="1">
        <f t="shared" si="2"/>
        <v>40625</v>
      </c>
      <c r="B52" s="2">
        <f t="shared" si="3"/>
        <v>250000</v>
      </c>
      <c r="C52" s="2"/>
      <c r="D52" s="3">
        <f t="shared" si="4"/>
        <v>5.5E-2</v>
      </c>
      <c r="E52" s="2">
        <f t="shared" si="5"/>
        <v>37.671232876712331</v>
      </c>
      <c r="F52" s="2">
        <f t="shared" si="6"/>
        <v>1619.8630136986303</v>
      </c>
      <c r="G52" s="2"/>
      <c r="H52" s="2"/>
      <c r="I52" s="2">
        <f t="shared" si="7"/>
        <v>0</v>
      </c>
      <c r="J52" s="2">
        <f t="shared" si="8"/>
        <v>0</v>
      </c>
      <c r="K52" s="2">
        <f t="shared" si="0"/>
        <v>250000</v>
      </c>
      <c r="L52" s="2">
        <f t="shared" si="1"/>
        <v>251619.86301369863</v>
      </c>
      <c r="M52" s="2">
        <f>SUM(I$9:I52)</f>
        <v>0</v>
      </c>
    </row>
    <row r="53" spans="1:13" x14ac:dyDescent="0.25">
      <c r="A53" s="1">
        <f t="shared" si="2"/>
        <v>40626</v>
      </c>
      <c r="B53" s="2">
        <f t="shared" si="3"/>
        <v>250000</v>
      </c>
      <c r="C53" s="2"/>
      <c r="D53" s="3">
        <f t="shared" si="4"/>
        <v>5.5E-2</v>
      </c>
      <c r="E53" s="2">
        <f t="shared" si="5"/>
        <v>37.671232876712331</v>
      </c>
      <c r="F53" s="2">
        <f t="shared" si="6"/>
        <v>1657.5342465753426</v>
      </c>
      <c r="G53" s="2"/>
      <c r="H53" s="2"/>
      <c r="I53" s="2">
        <f t="shared" si="7"/>
        <v>0</v>
      </c>
      <c r="J53" s="2">
        <f t="shared" si="8"/>
        <v>0</v>
      </c>
      <c r="K53" s="2">
        <f t="shared" si="0"/>
        <v>250000</v>
      </c>
      <c r="L53" s="2">
        <f t="shared" si="1"/>
        <v>251657.53424657535</v>
      </c>
      <c r="M53" s="2">
        <f>SUM(I$9:I53)</f>
        <v>0</v>
      </c>
    </row>
    <row r="54" spans="1:13" x14ac:dyDescent="0.25">
      <c r="A54" s="1">
        <f t="shared" si="2"/>
        <v>40627</v>
      </c>
      <c r="B54" s="2">
        <f t="shared" si="3"/>
        <v>250000</v>
      </c>
      <c r="C54" s="2"/>
      <c r="D54" s="3">
        <f t="shared" si="4"/>
        <v>5.5E-2</v>
      </c>
      <c r="E54" s="2">
        <f t="shared" si="5"/>
        <v>37.671232876712331</v>
      </c>
      <c r="F54" s="2">
        <f t="shared" si="6"/>
        <v>1695.205479452055</v>
      </c>
      <c r="G54" s="2"/>
      <c r="H54" s="2"/>
      <c r="I54" s="2">
        <f t="shared" si="7"/>
        <v>0</v>
      </c>
      <c r="J54" s="2">
        <f t="shared" si="8"/>
        <v>0</v>
      </c>
      <c r="K54" s="2">
        <f t="shared" si="0"/>
        <v>250000</v>
      </c>
      <c r="L54" s="2">
        <f t="shared" si="1"/>
        <v>251695.20547945207</v>
      </c>
      <c r="M54" s="2">
        <f>SUM(I$9:I54)</f>
        <v>0</v>
      </c>
    </row>
    <row r="55" spans="1:13" x14ac:dyDescent="0.25">
      <c r="A55" s="1">
        <f t="shared" si="2"/>
        <v>40628</v>
      </c>
      <c r="B55" s="2">
        <f t="shared" si="3"/>
        <v>250000</v>
      </c>
      <c r="C55" s="2"/>
      <c r="D55" s="3">
        <f t="shared" si="4"/>
        <v>5.5E-2</v>
      </c>
      <c r="E55" s="2">
        <f t="shared" si="5"/>
        <v>37.671232876712331</v>
      </c>
      <c r="F55" s="2">
        <f t="shared" si="6"/>
        <v>1732.8767123287673</v>
      </c>
      <c r="G55" s="2"/>
      <c r="H55" s="2"/>
      <c r="I55" s="2">
        <f t="shared" si="7"/>
        <v>0</v>
      </c>
      <c r="J55" s="2">
        <f t="shared" si="8"/>
        <v>0</v>
      </c>
      <c r="K55" s="2">
        <f t="shared" si="0"/>
        <v>250000</v>
      </c>
      <c r="L55" s="2">
        <f t="shared" si="1"/>
        <v>251732.87671232875</v>
      </c>
      <c r="M55" s="2">
        <f>SUM(I$9:I55)</f>
        <v>0</v>
      </c>
    </row>
    <row r="56" spans="1:13" x14ac:dyDescent="0.25">
      <c r="A56" s="1">
        <f t="shared" si="2"/>
        <v>40629</v>
      </c>
      <c r="B56" s="2">
        <f t="shared" si="3"/>
        <v>250000</v>
      </c>
      <c r="C56" s="2"/>
      <c r="D56" s="3">
        <f t="shared" si="4"/>
        <v>5.5E-2</v>
      </c>
      <c r="E56" s="2">
        <f t="shared" si="5"/>
        <v>37.671232876712331</v>
      </c>
      <c r="F56" s="2">
        <f t="shared" si="6"/>
        <v>1770.5479452054797</v>
      </c>
      <c r="G56" s="2"/>
      <c r="H56" s="2"/>
      <c r="I56" s="2">
        <f t="shared" si="7"/>
        <v>0</v>
      </c>
      <c r="J56" s="2">
        <f t="shared" si="8"/>
        <v>0</v>
      </c>
      <c r="K56" s="2">
        <f t="shared" si="0"/>
        <v>250000</v>
      </c>
      <c r="L56" s="2">
        <f t="shared" si="1"/>
        <v>251770.54794520547</v>
      </c>
      <c r="M56" s="2">
        <f>SUM(I$9:I56)</f>
        <v>0</v>
      </c>
    </row>
    <row r="57" spans="1:13" x14ac:dyDescent="0.25">
      <c r="A57" s="1">
        <f t="shared" si="2"/>
        <v>40630</v>
      </c>
      <c r="B57" s="2">
        <f t="shared" si="3"/>
        <v>250000</v>
      </c>
      <c r="C57" s="2"/>
      <c r="D57" s="3">
        <f t="shared" si="4"/>
        <v>5.5E-2</v>
      </c>
      <c r="E57" s="2">
        <f t="shared" si="5"/>
        <v>37.671232876712331</v>
      </c>
      <c r="F57" s="2">
        <f t="shared" si="6"/>
        <v>1808.219178082192</v>
      </c>
      <c r="G57" s="2"/>
      <c r="H57" s="2"/>
      <c r="I57" s="2">
        <f t="shared" si="7"/>
        <v>0</v>
      </c>
      <c r="J57" s="2">
        <f t="shared" si="8"/>
        <v>0</v>
      </c>
      <c r="K57" s="2">
        <f t="shared" si="0"/>
        <v>250000</v>
      </c>
      <c r="L57" s="2">
        <f t="shared" si="1"/>
        <v>251808.21917808219</v>
      </c>
      <c r="M57" s="2">
        <f>SUM(I$9:I57)</f>
        <v>0</v>
      </c>
    </row>
    <row r="58" spans="1:13" x14ac:dyDescent="0.25">
      <c r="A58" s="1">
        <f t="shared" si="2"/>
        <v>40631</v>
      </c>
      <c r="B58" s="2">
        <f t="shared" si="3"/>
        <v>250000</v>
      </c>
      <c r="C58" s="2"/>
      <c r="D58" s="3">
        <f t="shared" si="4"/>
        <v>5.5E-2</v>
      </c>
      <c r="E58" s="2">
        <f t="shared" si="5"/>
        <v>37.671232876712331</v>
      </c>
      <c r="F58" s="2">
        <f t="shared" si="6"/>
        <v>1845.8904109589043</v>
      </c>
      <c r="G58" s="2"/>
      <c r="H58" s="2"/>
      <c r="I58" s="2">
        <f t="shared" si="7"/>
        <v>0</v>
      </c>
      <c r="J58" s="2">
        <f t="shared" si="8"/>
        <v>0</v>
      </c>
      <c r="K58" s="2">
        <f t="shared" si="0"/>
        <v>250000</v>
      </c>
      <c r="L58" s="2">
        <f t="shared" si="1"/>
        <v>251845.89041095891</v>
      </c>
      <c r="M58" s="2">
        <f>SUM(I$9:I58)</f>
        <v>0</v>
      </c>
    </row>
    <row r="59" spans="1:13" x14ac:dyDescent="0.25">
      <c r="A59" s="1">
        <f t="shared" si="2"/>
        <v>40632</v>
      </c>
      <c r="B59" s="2">
        <f t="shared" si="3"/>
        <v>250000</v>
      </c>
      <c r="C59" s="2"/>
      <c r="D59" s="3">
        <f t="shared" si="4"/>
        <v>5.5E-2</v>
      </c>
      <c r="E59" s="2">
        <f t="shared" si="5"/>
        <v>37.671232876712331</v>
      </c>
      <c r="F59" s="2">
        <f t="shared" si="6"/>
        <v>1883.5616438356167</v>
      </c>
      <c r="G59" s="2"/>
      <c r="H59" s="2"/>
      <c r="I59" s="2">
        <f t="shared" si="7"/>
        <v>0</v>
      </c>
      <c r="J59" s="2">
        <f t="shared" si="8"/>
        <v>0</v>
      </c>
      <c r="K59" s="2">
        <f t="shared" si="0"/>
        <v>250000</v>
      </c>
      <c r="L59" s="2">
        <f t="shared" si="1"/>
        <v>251883.56164383562</v>
      </c>
      <c r="M59" s="2">
        <f>SUM(I$9:I59)</f>
        <v>0</v>
      </c>
    </row>
    <row r="60" spans="1:13" x14ac:dyDescent="0.25">
      <c r="A60" s="1">
        <f t="shared" si="2"/>
        <v>40633</v>
      </c>
      <c r="B60" s="2">
        <f t="shared" si="3"/>
        <v>250000</v>
      </c>
      <c r="C60" s="2"/>
      <c r="D60" s="3">
        <f t="shared" si="4"/>
        <v>5.5E-2</v>
      </c>
      <c r="E60" s="2">
        <f t="shared" si="5"/>
        <v>37.671232876712331</v>
      </c>
      <c r="F60" s="2">
        <f t="shared" si="6"/>
        <v>1921.232876712329</v>
      </c>
      <c r="G60" s="2"/>
      <c r="H60" s="2"/>
      <c r="I60" s="2">
        <f t="shared" si="7"/>
        <v>0</v>
      </c>
      <c r="J60" s="2">
        <f t="shared" si="8"/>
        <v>0</v>
      </c>
      <c r="K60" s="2">
        <f t="shared" si="0"/>
        <v>250000</v>
      </c>
      <c r="L60" s="2">
        <f t="shared" si="1"/>
        <v>251921.23287671234</v>
      </c>
      <c r="M60" s="2">
        <f>SUM(I$9:I60)</f>
        <v>0</v>
      </c>
    </row>
    <row r="61" spans="1:13" x14ac:dyDescent="0.25">
      <c r="A61" s="1">
        <f t="shared" si="2"/>
        <v>40634</v>
      </c>
      <c r="B61" s="2">
        <f t="shared" si="3"/>
        <v>250000</v>
      </c>
      <c r="C61" s="2"/>
      <c r="D61" s="3">
        <f t="shared" si="4"/>
        <v>5.5E-2</v>
      </c>
      <c r="E61" s="2">
        <f t="shared" si="5"/>
        <v>37.671232876712331</v>
      </c>
      <c r="F61" s="2">
        <f t="shared" si="6"/>
        <v>1958.9041095890414</v>
      </c>
      <c r="G61" s="2"/>
      <c r="H61" s="2"/>
      <c r="I61" s="2">
        <f t="shared" si="7"/>
        <v>0</v>
      </c>
      <c r="J61" s="2">
        <f t="shared" si="8"/>
        <v>0</v>
      </c>
      <c r="K61" s="2">
        <f t="shared" si="0"/>
        <v>250000</v>
      </c>
      <c r="L61" s="2">
        <f t="shared" si="1"/>
        <v>251958.90410958903</v>
      </c>
      <c r="M61" s="2">
        <f>SUM(I$9:I61)</f>
        <v>0</v>
      </c>
    </row>
    <row r="62" spans="1:13" x14ac:dyDescent="0.25">
      <c r="A62" s="1">
        <f t="shared" si="2"/>
        <v>40635</v>
      </c>
      <c r="B62" s="2">
        <f t="shared" si="3"/>
        <v>250000</v>
      </c>
      <c r="C62" s="2"/>
      <c r="D62" s="3">
        <f t="shared" si="4"/>
        <v>5.5E-2</v>
      </c>
      <c r="E62" s="2">
        <f t="shared" si="5"/>
        <v>37.671232876712331</v>
      </c>
      <c r="F62" s="2">
        <f t="shared" si="6"/>
        <v>1996.5753424657537</v>
      </c>
      <c r="G62" s="2"/>
      <c r="H62" s="2"/>
      <c r="I62" s="2">
        <f t="shared" si="7"/>
        <v>0</v>
      </c>
      <c r="J62" s="2">
        <f t="shared" si="8"/>
        <v>0</v>
      </c>
      <c r="K62" s="2">
        <f t="shared" si="0"/>
        <v>250000</v>
      </c>
      <c r="L62" s="2">
        <f t="shared" si="1"/>
        <v>251996.57534246575</v>
      </c>
      <c r="M62" s="2">
        <f>SUM(I$9:I62)</f>
        <v>0</v>
      </c>
    </row>
    <row r="63" spans="1:13" x14ac:dyDescent="0.25">
      <c r="A63" s="1">
        <f t="shared" si="2"/>
        <v>40636</v>
      </c>
      <c r="B63" s="2">
        <f t="shared" si="3"/>
        <v>250000</v>
      </c>
      <c r="C63" s="2"/>
      <c r="D63" s="3">
        <f t="shared" si="4"/>
        <v>5.5E-2</v>
      </c>
      <c r="E63" s="2">
        <f t="shared" si="5"/>
        <v>37.671232876712331</v>
      </c>
      <c r="F63" s="2">
        <f t="shared" si="6"/>
        <v>2034.246575342466</v>
      </c>
      <c r="G63" s="2"/>
      <c r="H63" s="2"/>
      <c r="I63" s="2">
        <f t="shared" si="7"/>
        <v>0</v>
      </c>
      <c r="J63" s="2">
        <f t="shared" si="8"/>
        <v>0</v>
      </c>
      <c r="K63" s="2">
        <f t="shared" si="0"/>
        <v>250000</v>
      </c>
      <c r="L63" s="2">
        <f t="shared" si="1"/>
        <v>252034.24657534246</v>
      </c>
      <c r="M63" s="2">
        <f>SUM(I$9:I63)</f>
        <v>0</v>
      </c>
    </row>
    <row r="64" spans="1:13" x14ac:dyDescent="0.25">
      <c r="A64" s="1">
        <f t="shared" si="2"/>
        <v>40637</v>
      </c>
      <c r="B64" s="2">
        <f t="shared" si="3"/>
        <v>250000</v>
      </c>
      <c r="C64" s="2"/>
      <c r="D64" s="3">
        <f t="shared" si="4"/>
        <v>5.5E-2</v>
      </c>
      <c r="E64" s="2">
        <f t="shared" si="5"/>
        <v>37.671232876712331</v>
      </c>
      <c r="F64" s="2">
        <f t="shared" si="6"/>
        <v>2071.9178082191784</v>
      </c>
      <c r="G64" s="2"/>
      <c r="H64" s="2"/>
      <c r="I64" s="2">
        <f t="shared" si="7"/>
        <v>0</v>
      </c>
      <c r="J64" s="2">
        <f t="shared" si="8"/>
        <v>0</v>
      </c>
      <c r="K64" s="2">
        <f t="shared" si="0"/>
        <v>250000</v>
      </c>
      <c r="L64" s="2">
        <f t="shared" si="1"/>
        <v>252071.91780821918</v>
      </c>
      <c r="M64" s="2">
        <f>SUM(I$9:I64)</f>
        <v>0</v>
      </c>
    </row>
    <row r="65" spans="1:15" x14ac:dyDescent="0.25">
      <c r="A65" s="1">
        <f t="shared" si="2"/>
        <v>40638</v>
      </c>
      <c r="B65" s="2">
        <f t="shared" si="3"/>
        <v>250000</v>
      </c>
      <c r="C65" s="2"/>
      <c r="D65" s="3">
        <f t="shared" si="4"/>
        <v>5.5E-2</v>
      </c>
      <c r="E65" s="2">
        <f t="shared" si="5"/>
        <v>37.671232876712331</v>
      </c>
      <c r="F65" s="2">
        <f t="shared" si="6"/>
        <v>2109.5890410958905</v>
      </c>
      <c r="G65" s="2"/>
      <c r="H65" s="2"/>
      <c r="I65" s="2">
        <f t="shared" si="7"/>
        <v>0</v>
      </c>
      <c r="J65" s="2">
        <f t="shared" si="8"/>
        <v>0</v>
      </c>
      <c r="K65" s="2">
        <f t="shared" si="0"/>
        <v>250000</v>
      </c>
      <c r="L65" s="2">
        <f t="shared" si="1"/>
        <v>252109.5890410959</v>
      </c>
      <c r="M65" s="2">
        <f>SUM(I$9:I65)</f>
        <v>0</v>
      </c>
    </row>
    <row r="66" spans="1:15" x14ac:dyDescent="0.25">
      <c r="A66" s="1">
        <f t="shared" si="2"/>
        <v>40639</v>
      </c>
      <c r="B66" s="2">
        <f t="shared" si="3"/>
        <v>250000</v>
      </c>
      <c r="C66" s="2"/>
      <c r="D66" s="3">
        <f t="shared" si="4"/>
        <v>5.5E-2</v>
      </c>
      <c r="E66" s="2">
        <f t="shared" si="5"/>
        <v>37.671232876712331</v>
      </c>
      <c r="F66" s="2">
        <f t="shared" si="6"/>
        <v>2147.2602739726026</v>
      </c>
      <c r="G66" s="2"/>
      <c r="H66" s="2"/>
      <c r="I66" s="2">
        <f t="shared" si="7"/>
        <v>0</v>
      </c>
      <c r="J66" s="2">
        <f t="shared" si="8"/>
        <v>0</v>
      </c>
      <c r="K66" s="2">
        <f t="shared" si="0"/>
        <v>250000</v>
      </c>
      <c r="L66" s="2">
        <f t="shared" si="1"/>
        <v>252147.26027397261</v>
      </c>
      <c r="M66" s="2">
        <f>SUM(I$9:I66)</f>
        <v>0</v>
      </c>
    </row>
    <row r="67" spans="1:15" x14ac:dyDescent="0.25">
      <c r="A67" s="1">
        <f t="shared" si="2"/>
        <v>40640</v>
      </c>
      <c r="B67" s="2">
        <f t="shared" si="3"/>
        <v>250000</v>
      </c>
      <c r="C67" s="2"/>
      <c r="D67" s="3">
        <f t="shared" si="4"/>
        <v>5.5E-2</v>
      </c>
      <c r="E67" s="2">
        <f t="shared" si="5"/>
        <v>37.671232876712331</v>
      </c>
      <c r="F67" s="2">
        <f t="shared" si="6"/>
        <v>2184.9315068493147</v>
      </c>
      <c r="G67" s="2"/>
      <c r="H67" s="2"/>
      <c r="I67" s="2">
        <f t="shared" si="7"/>
        <v>0</v>
      </c>
      <c r="J67" s="2">
        <f t="shared" si="8"/>
        <v>0</v>
      </c>
      <c r="K67" s="2">
        <f t="shared" si="0"/>
        <v>250000</v>
      </c>
      <c r="L67" s="2">
        <f t="shared" si="1"/>
        <v>252184.9315068493</v>
      </c>
      <c r="M67" s="2">
        <f>SUM(I$9:I67)</f>
        <v>0</v>
      </c>
    </row>
    <row r="68" spans="1:15" x14ac:dyDescent="0.25">
      <c r="A68" s="1">
        <f t="shared" si="2"/>
        <v>40641</v>
      </c>
      <c r="B68" s="2">
        <f t="shared" si="3"/>
        <v>250000</v>
      </c>
      <c r="C68" s="2"/>
      <c r="D68" s="3">
        <f t="shared" si="4"/>
        <v>5.5E-2</v>
      </c>
      <c r="E68" s="2">
        <f t="shared" si="5"/>
        <v>37.671232876712331</v>
      </c>
      <c r="F68" s="2">
        <f t="shared" si="6"/>
        <v>2222.6027397260268</v>
      </c>
      <c r="G68" s="2"/>
      <c r="H68" s="2"/>
      <c r="I68" s="2">
        <f t="shared" si="7"/>
        <v>0</v>
      </c>
      <c r="J68" s="2">
        <f t="shared" si="8"/>
        <v>0</v>
      </c>
      <c r="K68" s="2">
        <f t="shared" si="0"/>
        <v>250000</v>
      </c>
      <c r="L68" s="2">
        <f t="shared" si="1"/>
        <v>252222.60273972602</v>
      </c>
      <c r="M68" s="2">
        <f>SUM(I$9:I68)</f>
        <v>0</v>
      </c>
    </row>
    <row r="69" spans="1:15" x14ac:dyDescent="0.25">
      <c r="A69" s="1">
        <f t="shared" si="2"/>
        <v>40642</v>
      </c>
      <c r="B69" s="2">
        <f t="shared" si="3"/>
        <v>250000</v>
      </c>
      <c r="C69" s="2"/>
      <c r="D69" s="3">
        <f t="shared" si="4"/>
        <v>5.5E-2</v>
      </c>
      <c r="E69" s="2">
        <f t="shared" si="5"/>
        <v>37.671232876712331</v>
      </c>
      <c r="F69" s="2">
        <f t="shared" si="6"/>
        <v>2260.2739726027389</v>
      </c>
      <c r="G69" s="2"/>
      <c r="H69" s="2"/>
      <c r="I69" s="2">
        <f t="shared" si="7"/>
        <v>0</v>
      </c>
      <c r="J69" s="2">
        <f t="shared" si="8"/>
        <v>0</v>
      </c>
      <c r="K69" s="2">
        <f t="shared" si="0"/>
        <v>250000</v>
      </c>
      <c r="L69" s="2">
        <f t="shared" si="1"/>
        <v>252260.27397260274</v>
      </c>
      <c r="M69" s="2">
        <f>SUM(I$9:I69)</f>
        <v>0</v>
      </c>
    </row>
    <row r="70" spans="1:15" x14ac:dyDescent="0.25">
      <c r="A70" s="1">
        <f t="shared" si="2"/>
        <v>40643</v>
      </c>
      <c r="B70" s="2">
        <f t="shared" si="3"/>
        <v>250000</v>
      </c>
      <c r="C70" s="2"/>
      <c r="D70" s="3">
        <f t="shared" si="4"/>
        <v>5.5E-2</v>
      </c>
      <c r="E70" s="2">
        <f t="shared" si="5"/>
        <v>37.671232876712331</v>
      </c>
      <c r="F70" s="2">
        <f t="shared" si="6"/>
        <v>2297.945205479451</v>
      </c>
      <c r="G70" s="2"/>
      <c r="H70" s="2"/>
      <c r="I70" s="2">
        <f t="shared" si="7"/>
        <v>0</v>
      </c>
      <c r="J70" s="2">
        <f t="shared" si="8"/>
        <v>0</v>
      </c>
      <c r="K70" s="2">
        <f t="shared" si="0"/>
        <v>250000</v>
      </c>
      <c r="L70" s="2">
        <f t="shared" si="1"/>
        <v>252297.94520547945</v>
      </c>
      <c r="M70" s="2">
        <f>SUM(I$9:I70)</f>
        <v>0</v>
      </c>
    </row>
    <row r="71" spans="1:15" x14ac:dyDescent="0.25">
      <c r="A71" s="1">
        <f t="shared" si="2"/>
        <v>40644</v>
      </c>
      <c r="B71" s="2">
        <f t="shared" si="3"/>
        <v>250000</v>
      </c>
      <c r="C71" s="2"/>
      <c r="D71" s="3">
        <f t="shared" si="4"/>
        <v>5.5E-2</v>
      </c>
      <c r="E71" s="2">
        <f t="shared" si="5"/>
        <v>37.671232876712331</v>
      </c>
      <c r="F71" s="2">
        <f t="shared" si="6"/>
        <v>2335.6164383561631</v>
      </c>
      <c r="G71" s="2"/>
      <c r="H71" s="2"/>
      <c r="I71" s="2">
        <f t="shared" si="7"/>
        <v>0</v>
      </c>
      <c r="J71" s="2">
        <f t="shared" si="8"/>
        <v>0</v>
      </c>
      <c r="K71" s="2">
        <f t="shared" si="0"/>
        <v>250000</v>
      </c>
      <c r="L71" s="2">
        <f t="shared" si="1"/>
        <v>252335.61643835617</v>
      </c>
      <c r="M71" s="2">
        <f>SUM(I$9:I71)</f>
        <v>0</v>
      </c>
    </row>
    <row r="72" spans="1:15" x14ac:dyDescent="0.25">
      <c r="A72" s="1">
        <f t="shared" si="2"/>
        <v>40645</v>
      </c>
      <c r="B72" s="2">
        <f t="shared" si="3"/>
        <v>250000</v>
      </c>
      <c r="C72" s="2"/>
      <c r="D72" s="3">
        <f t="shared" si="4"/>
        <v>5.5E-2</v>
      </c>
      <c r="E72" s="2">
        <f t="shared" si="5"/>
        <v>37.671232876712331</v>
      </c>
      <c r="F72" s="2">
        <f t="shared" si="6"/>
        <v>2373.2876712328753</v>
      </c>
      <c r="G72" s="2"/>
      <c r="H72" s="2"/>
      <c r="I72" s="2">
        <f t="shared" si="7"/>
        <v>0</v>
      </c>
      <c r="J72" s="2">
        <f t="shared" si="8"/>
        <v>0</v>
      </c>
      <c r="K72" s="2">
        <f t="shared" si="0"/>
        <v>250000</v>
      </c>
      <c r="L72" s="2">
        <f t="shared" si="1"/>
        <v>252373.28767123289</v>
      </c>
      <c r="M72" s="2">
        <f>SUM(I$9:I72)</f>
        <v>0</v>
      </c>
    </row>
    <row r="73" spans="1:15" x14ac:dyDescent="0.25">
      <c r="A73" s="1">
        <f t="shared" si="2"/>
        <v>40646</v>
      </c>
      <c r="B73" s="2">
        <f t="shared" si="3"/>
        <v>250000</v>
      </c>
      <c r="C73" s="2"/>
      <c r="D73" s="3">
        <f t="shared" si="4"/>
        <v>5.5E-2</v>
      </c>
      <c r="E73" s="2">
        <f t="shared" si="5"/>
        <v>37.671232876712331</v>
      </c>
      <c r="F73" s="2">
        <f t="shared" si="6"/>
        <v>2410.9589041095874</v>
      </c>
      <c r="G73" s="2"/>
      <c r="H73" s="2"/>
      <c r="I73" s="2">
        <f t="shared" si="7"/>
        <v>0</v>
      </c>
      <c r="J73" s="2">
        <f t="shared" si="8"/>
        <v>0</v>
      </c>
      <c r="K73" s="2">
        <f t="shared" ref="K73:K98" si="9">B73-J73+C73-H73</f>
        <v>250000</v>
      </c>
      <c r="L73" s="2">
        <f t="shared" ref="L73:L98" si="10">K73+F73-I73</f>
        <v>252410.95890410958</v>
      </c>
      <c r="M73" s="2">
        <f>SUM(I$9:I73)</f>
        <v>0</v>
      </c>
    </row>
    <row r="74" spans="1:15" x14ac:dyDescent="0.25">
      <c r="A74" s="1">
        <f t="shared" ref="A74:A98" si="11">A73+1</f>
        <v>40647</v>
      </c>
      <c r="B74" s="2">
        <f t="shared" ref="B74:B98" si="12">K73</f>
        <v>250000</v>
      </c>
      <c r="C74" s="2"/>
      <c r="D74" s="3">
        <f t="shared" ref="D74:D98" si="13">D73</f>
        <v>5.5E-2</v>
      </c>
      <c r="E74" s="2">
        <f t="shared" ref="E74:E98" si="14">B74*(D74/365)</f>
        <v>37.671232876712331</v>
      </c>
      <c r="F74" s="2">
        <f t="shared" ref="F74:F98" si="15">E74+F73-I73</f>
        <v>2448.6301369862995</v>
      </c>
      <c r="G74" s="2"/>
      <c r="H74" s="2"/>
      <c r="I74" s="2">
        <f t="shared" ref="I74:I98" si="16">IF(G74&gt;0,IF(G74-H74&gt;=F74,F74,MIN(G74,F74)),0)</f>
        <v>0</v>
      </c>
      <c r="J74" s="2">
        <f t="shared" ref="J74:J98" si="17">IF(G74=0,0,G74-H74-I74)</f>
        <v>0</v>
      </c>
      <c r="K74" s="2">
        <f t="shared" si="9"/>
        <v>250000</v>
      </c>
      <c r="L74" s="2">
        <f t="shared" si="10"/>
        <v>252448.63013698629</v>
      </c>
      <c r="M74" s="2">
        <f>SUM(I$9:I74)</f>
        <v>0</v>
      </c>
    </row>
    <row r="75" spans="1:15" x14ac:dyDescent="0.25">
      <c r="A75" s="1">
        <f t="shared" si="11"/>
        <v>40648</v>
      </c>
      <c r="B75" s="2">
        <f t="shared" si="12"/>
        <v>250000</v>
      </c>
      <c r="C75" s="2"/>
      <c r="D75" s="3">
        <f t="shared" si="13"/>
        <v>5.5E-2</v>
      </c>
      <c r="E75" s="2">
        <f t="shared" si="14"/>
        <v>37.671232876712331</v>
      </c>
      <c r="F75" s="2">
        <f t="shared" si="15"/>
        <v>2486.3013698630116</v>
      </c>
      <c r="G75" s="2"/>
      <c r="H75" s="2"/>
      <c r="I75" s="2">
        <f t="shared" si="16"/>
        <v>0</v>
      </c>
      <c r="J75" s="2">
        <f t="shared" si="17"/>
        <v>0</v>
      </c>
      <c r="K75" s="2">
        <f t="shared" si="9"/>
        <v>250000</v>
      </c>
      <c r="L75" s="2">
        <f t="shared" si="10"/>
        <v>252486.30136986301</v>
      </c>
      <c r="M75" s="2">
        <f>SUM(I$9:I75)</f>
        <v>0</v>
      </c>
      <c r="O75" s="2"/>
    </row>
    <row r="76" spans="1:15" x14ac:dyDescent="0.25">
      <c r="A76" s="1">
        <f t="shared" si="11"/>
        <v>40649</v>
      </c>
      <c r="B76" s="2">
        <f t="shared" si="12"/>
        <v>250000</v>
      </c>
      <c r="C76" s="2"/>
      <c r="D76" s="3">
        <f t="shared" si="13"/>
        <v>5.5E-2</v>
      </c>
      <c r="E76" s="2">
        <f t="shared" si="14"/>
        <v>37.671232876712331</v>
      </c>
      <c r="F76" s="2">
        <f t="shared" si="15"/>
        <v>2523.9726027397237</v>
      </c>
      <c r="G76" s="2"/>
      <c r="H76" s="2"/>
      <c r="I76" s="2">
        <f t="shared" si="16"/>
        <v>0</v>
      </c>
      <c r="J76" s="2">
        <f t="shared" si="17"/>
        <v>0</v>
      </c>
      <c r="K76" s="2">
        <f t="shared" si="9"/>
        <v>250000</v>
      </c>
      <c r="L76" s="2">
        <f t="shared" si="10"/>
        <v>252523.97260273973</v>
      </c>
      <c r="M76" s="2">
        <f>SUM(I$9:I76)</f>
        <v>0</v>
      </c>
      <c r="O76" s="2"/>
    </row>
    <row r="77" spans="1:15" x14ac:dyDescent="0.25">
      <c r="A77" s="1">
        <f t="shared" si="11"/>
        <v>40650</v>
      </c>
      <c r="B77" s="2">
        <f t="shared" si="12"/>
        <v>250000</v>
      </c>
      <c r="C77" s="2"/>
      <c r="D77" s="3">
        <f t="shared" si="13"/>
        <v>5.5E-2</v>
      </c>
      <c r="E77" s="2">
        <f t="shared" si="14"/>
        <v>37.671232876712331</v>
      </c>
      <c r="F77" s="2">
        <f t="shared" si="15"/>
        <v>2561.6438356164358</v>
      </c>
      <c r="G77" s="2"/>
      <c r="H77" s="2"/>
      <c r="I77" s="2">
        <f t="shared" si="16"/>
        <v>0</v>
      </c>
      <c r="J77" s="2">
        <f t="shared" si="17"/>
        <v>0</v>
      </c>
      <c r="K77" s="2">
        <f t="shared" si="9"/>
        <v>250000</v>
      </c>
      <c r="L77" s="2">
        <f t="shared" si="10"/>
        <v>252561.64383561644</v>
      </c>
      <c r="M77" s="2">
        <f>SUM(I$9:I77)</f>
        <v>0</v>
      </c>
      <c r="O77" s="2"/>
    </row>
    <row r="78" spans="1:15" x14ac:dyDescent="0.25">
      <c r="A78" s="1">
        <f t="shared" si="11"/>
        <v>40651</v>
      </c>
      <c r="B78" s="2">
        <f t="shared" si="12"/>
        <v>250000</v>
      </c>
      <c r="C78" s="2"/>
      <c r="D78" s="3">
        <f t="shared" si="13"/>
        <v>5.5E-2</v>
      </c>
      <c r="E78" s="2">
        <f t="shared" si="14"/>
        <v>37.671232876712331</v>
      </c>
      <c r="F78" s="2">
        <f t="shared" si="15"/>
        <v>2599.3150684931479</v>
      </c>
      <c r="G78" s="2"/>
      <c r="H78" s="2"/>
      <c r="I78" s="2">
        <f t="shared" si="16"/>
        <v>0</v>
      </c>
      <c r="J78" s="2">
        <f t="shared" si="17"/>
        <v>0</v>
      </c>
      <c r="K78" s="2">
        <f t="shared" si="9"/>
        <v>250000</v>
      </c>
      <c r="L78" s="2">
        <f t="shared" si="10"/>
        <v>252599.31506849316</v>
      </c>
      <c r="M78" s="2">
        <f>SUM(I$9:I78)</f>
        <v>0</v>
      </c>
      <c r="O78" s="2"/>
    </row>
    <row r="79" spans="1:15" x14ac:dyDescent="0.25">
      <c r="A79" s="1">
        <f t="shared" si="11"/>
        <v>40652</v>
      </c>
      <c r="B79" s="2">
        <f t="shared" si="12"/>
        <v>250000</v>
      </c>
      <c r="C79" s="2"/>
      <c r="D79" s="3">
        <f t="shared" si="13"/>
        <v>5.5E-2</v>
      </c>
      <c r="E79" s="2">
        <f t="shared" si="14"/>
        <v>37.671232876712331</v>
      </c>
      <c r="F79" s="2">
        <f t="shared" si="15"/>
        <v>2636.98630136986</v>
      </c>
      <c r="G79" s="2"/>
      <c r="H79" s="2"/>
      <c r="I79" s="2">
        <f t="shared" si="16"/>
        <v>0</v>
      </c>
      <c r="J79" s="2">
        <f t="shared" si="17"/>
        <v>0</v>
      </c>
      <c r="K79" s="2">
        <f t="shared" si="9"/>
        <v>250000</v>
      </c>
      <c r="L79" s="2">
        <f t="shared" si="10"/>
        <v>252636.98630136985</v>
      </c>
      <c r="M79" s="2">
        <f>SUM(I$9:I79)</f>
        <v>0</v>
      </c>
      <c r="O79" s="2"/>
    </row>
    <row r="80" spans="1:15" x14ac:dyDescent="0.25">
      <c r="A80" s="1">
        <f t="shared" si="11"/>
        <v>40653</v>
      </c>
      <c r="B80" s="2">
        <f t="shared" si="12"/>
        <v>250000</v>
      </c>
      <c r="C80" s="2"/>
      <c r="D80" s="3">
        <f t="shared" si="13"/>
        <v>5.5E-2</v>
      </c>
      <c r="E80" s="2">
        <f t="shared" si="14"/>
        <v>37.671232876712331</v>
      </c>
      <c r="F80" s="2">
        <f t="shared" si="15"/>
        <v>2674.6575342465721</v>
      </c>
      <c r="G80" s="2"/>
      <c r="H80" s="2"/>
      <c r="I80" s="2">
        <f t="shared" si="16"/>
        <v>0</v>
      </c>
      <c r="J80" s="2">
        <f t="shared" si="17"/>
        <v>0</v>
      </c>
      <c r="K80" s="2">
        <f t="shared" si="9"/>
        <v>250000</v>
      </c>
      <c r="L80" s="2">
        <f t="shared" si="10"/>
        <v>252674.65753424657</v>
      </c>
      <c r="M80" s="2">
        <f>SUM(I$9:I80)</f>
        <v>0</v>
      </c>
      <c r="O80" s="2"/>
    </row>
    <row r="81" spans="1:15" x14ac:dyDescent="0.25">
      <c r="A81" s="1">
        <f t="shared" si="11"/>
        <v>40654</v>
      </c>
      <c r="B81" s="2">
        <f t="shared" si="12"/>
        <v>250000</v>
      </c>
      <c r="C81" s="2"/>
      <c r="D81" s="3">
        <f t="shared" si="13"/>
        <v>5.5E-2</v>
      </c>
      <c r="E81" s="2">
        <f t="shared" si="14"/>
        <v>37.671232876712331</v>
      </c>
      <c r="F81" s="2">
        <f t="shared" si="15"/>
        <v>2712.3287671232843</v>
      </c>
      <c r="G81" s="2"/>
      <c r="H81" s="2"/>
      <c r="I81" s="2">
        <f t="shared" si="16"/>
        <v>0</v>
      </c>
      <c r="J81" s="2">
        <f t="shared" si="17"/>
        <v>0</v>
      </c>
      <c r="K81" s="2">
        <f t="shared" si="9"/>
        <v>250000</v>
      </c>
      <c r="L81" s="2">
        <f t="shared" si="10"/>
        <v>252712.32876712328</v>
      </c>
      <c r="M81" s="2">
        <f>SUM(I$9:I81)</f>
        <v>0</v>
      </c>
      <c r="O81" s="2"/>
    </row>
    <row r="82" spans="1:15" x14ac:dyDescent="0.25">
      <c r="A82" s="1">
        <f t="shared" si="11"/>
        <v>40655</v>
      </c>
      <c r="B82" s="2">
        <f t="shared" si="12"/>
        <v>250000</v>
      </c>
      <c r="C82" s="2"/>
      <c r="D82" s="3">
        <f t="shared" si="13"/>
        <v>5.5E-2</v>
      </c>
      <c r="E82" s="2">
        <f t="shared" si="14"/>
        <v>37.671232876712331</v>
      </c>
      <c r="F82" s="2">
        <f t="shared" si="15"/>
        <v>2749.9999999999964</v>
      </c>
      <c r="G82" s="2"/>
      <c r="H82" s="2"/>
      <c r="I82" s="2">
        <f t="shared" si="16"/>
        <v>0</v>
      </c>
      <c r="J82" s="2">
        <f t="shared" si="17"/>
        <v>0</v>
      </c>
      <c r="K82" s="2">
        <f t="shared" si="9"/>
        <v>250000</v>
      </c>
      <c r="L82" s="2">
        <f t="shared" si="10"/>
        <v>252750</v>
      </c>
      <c r="M82" s="2">
        <f>SUM(I$9:I82)</f>
        <v>0</v>
      </c>
      <c r="O82" s="2"/>
    </row>
    <row r="83" spans="1:15" x14ac:dyDescent="0.25">
      <c r="A83" s="1">
        <f t="shared" si="11"/>
        <v>40656</v>
      </c>
      <c r="B83" s="2">
        <f t="shared" si="12"/>
        <v>250000</v>
      </c>
      <c r="C83" s="2"/>
      <c r="D83" s="3">
        <f t="shared" si="13"/>
        <v>5.5E-2</v>
      </c>
      <c r="E83" s="2">
        <f t="shared" si="14"/>
        <v>37.671232876712331</v>
      </c>
      <c r="F83" s="2">
        <f t="shared" si="15"/>
        <v>2787.6712328767085</v>
      </c>
      <c r="G83" s="2"/>
      <c r="H83" s="2"/>
      <c r="I83" s="2">
        <f t="shared" si="16"/>
        <v>0</v>
      </c>
      <c r="J83" s="2">
        <f t="shared" si="17"/>
        <v>0</v>
      </c>
      <c r="K83" s="2">
        <f t="shared" si="9"/>
        <v>250000</v>
      </c>
      <c r="L83" s="2">
        <f t="shared" si="10"/>
        <v>252787.67123287672</v>
      </c>
      <c r="M83" s="2">
        <f>SUM(I$9:I83)</f>
        <v>0</v>
      </c>
      <c r="O83" s="2"/>
    </row>
    <row r="84" spans="1:15" x14ac:dyDescent="0.25">
      <c r="A84" s="1">
        <f t="shared" si="11"/>
        <v>40657</v>
      </c>
      <c r="B84" s="2">
        <f t="shared" si="12"/>
        <v>250000</v>
      </c>
      <c r="C84" s="2"/>
      <c r="D84" s="3">
        <f t="shared" si="13"/>
        <v>5.5E-2</v>
      </c>
      <c r="E84" s="2">
        <f t="shared" si="14"/>
        <v>37.671232876712331</v>
      </c>
      <c r="F84" s="2">
        <f t="shared" si="15"/>
        <v>2825.3424657534206</v>
      </c>
      <c r="G84" s="2"/>
      <c r="H84" s="2"/>
      <c r="I84" s="2">
        <f t="shared" si="16"/>
        <v>0</v>
      </c>
      <c r="J84" s="2">
        <f t="shared" si="17"/>
        <v>0</v>
      </c>
      <c r="K84" s="2">
        <f t="shared" si="9"/>
        <v>250000</v>
      </c>
      <c r="L84" s="2">
        <f t="shared" si="10"/>
        <v>252825.34246575343</v>
      </c>
      <c r="M84" s="2">
        <f>SUM(I$9:I84)</f>
        <v>0</v>
      </c>
      <c r="O84" s="2"/>
    </row>
    <row r="85" spans="1:15" x14ac:dyDescent="0.25">
      <c r="A85" s="1">
        <f t="shared" si="11"/>
        <v>40658</v>
      </c>
      <c r="B85" s="2">
        <f t="shared" si="12"/>
        <v>250000</v>
      </c>
      <c r="C85" s="2"/>
      <c r="D85" s="3">
        <f t="shared" si="13"/>
        <v>5.5E-2</v>
      </c>
      <c r="E85" s="2">
        <f t="shared" si="14"/>
        <v>37.671232876712331</v>
      </c>
      <c r="F85" s="2">
        <f t="shared" si="15"/>
        <v>2863.0136986301327</v>
      </c>
      <c r="G85" s="2"/>
      <c r="H85" s="2"/>
      <c r="I85" s="2">
        <f t="shared" si="16"/>
        <v>0</v>
      </c>
      <c r="J85" s="2">
        <f t="shared" si="17"/>
        <v>0</v>
      </c>
      <c r="K85" s="2">
        <f t="shared" si="9"/>
        <v>250000</v>
      </c>
      <c r="L85" s="2">
        <f t="shared" si="10"/>
        <v>252863.01369863012</v>
      </c>
      <c r="M85" s="2">
        <f>SUM(I$9:I85)</f>
        <v>0</v>
      </c>
      <c r="O85" s="2"/>
    </row>
    <row r="86" spans="1:15" x14ac:dyDescent="0.25">
      <c r="A86" s="1">
        <f t="shared" si="11"/>
        <v>40659</v>
      </c>
      <c r="B86" s="2">
        <f t="shared" si="12"/>
        <v>250000</v>
      </c>
      <c r="C86" s="2"/>
      <c r="D86" s="3">
        <f t="shared" si="13"/>
        <v>5.5E-2</v>
      </c>
      <c r="E86" s="2">
        <f t="shared" si="14"/>
        <v>37.671232876712331</v>
      </c>
      <c r="F86" s="2">
        <f t="shared" si="15"/>
        <v>2900.6849315068448</v>
      </c>
      <c r="G86" s="2"/>
      <c r="H86" s="2"/>
      <c r="I86" s="2">
        <f t="shared" si="16"/>
        <v>0</v>
      </c>
      <c r="J86" s="2">
        <f t="shared" si="17"/>
        <v>0</v>
      </c>
      <c r="K86" s="2">
        <f t="shared" si="9"/>
        <v>250000</v>
      </c>
      <c r="L86" s="2">
        <f t="shared" si="10"/>
        <v>252900.68493150684</v>
      </c>
      <c r="M86" s="2">
        <f>SUM(I$9:I86)</f>
        <v>0</v>
      </c>
      <c r="O86" s="2"/>
    </row>
    <row r="87" spans="1:15" x14ac:dyDescent="0.25">
      <c r="A87" s="1">
        <f t="shared" si="11"/>
        <v>40660</v>
      </c>
      <c r="B87" s="2">
        <f t="shared" si="12"/>
        <v>250000</v>
      </c>
      <c r="C87" s="2"/>
      <c r="D87" s="3">
        <f t="shared" si="13"/>
        <v>5.5E-2</v>
      </c>
      <c r="E87" s="2">
        <f t="shared" si="14"/>
        <v>37.671232876712331</v>
      </c>
      <c r="F87" s="2">
        <f t="shared" si="15"/>
        <v>2938.3561643835569</v>
      </c>
      <c r="G87" s="2"/>
      <c r="H87" s="2"/>
      <c r="I87" s="2">
        <f t="shared" si="16"/>
        <v>0</v>
      </c>
      <c r="J87" s="2">
        <f t="shared" si="17"/>
        <v>0</v>
      </c>
      <c r="K87" s="2">
        <f t="shared" si="9"/>
        <v>250000</v>
      </c>
      <c r="L87" s="2">
        <f t="shared" si="10"/>
        <v>252938.35616438356</v>
      </c>
      <c r="M87" s="2">
        <f>SUM(I$9:I87)</f>
        <v>0</v>
      </c>
      <c r="O87" s="2"/>
    </row>
    <row r="88" spans="1:15" x14ac:dyDescent="0.25">
      <c r="A88" s="1">
        <f t="shared" si="11"/>
        <v>40661</v>
      </c>
      <c r="B88" s="2">
        <f t="shared" si="12"/>
        <v>250000</v>
      </c>
      <c r="C88" s="2"/>
      <c r="D88" s="3">
        <f t="shared" si="13"/>
        <v>5.5E-2</v>
      </c>
      <c r="E88" s="2">
        <f t="shared" si="14"/>
        <v>37.671232876712331</v>
      </c>
      <c r="F88" s="2">
        <f t="shared" si="15"/>
        <v>2976.027397260269</v>
      </c>
      <c r="G88" s="2"/>
      <c r="H88" s="2"/>
      <c r="I88" s="2">
        <f t="shared" si="16"/>
        <v>0</v>
      </c>
      <c r="J88" s="2">
        <f t="shared" si="17"/>
        <v>0</v>
      </c>
      <c r="K88" s="2">
        <f t="shared" si="9"/>
        <v>250000</v>
      </c>
      <c r="L88" s="2">
        <f t="shared" si="10"/>
        <v>252976.02739726027</v>
      </c>
      <c r="M88" s="2">
        <f>SUM(I$9:I88)</f>
        <v>0</v>
      </c>
      <c r="O88" s="2"/>
    </row>
    <row r="89" spans="1:15" x14ac:dyDescent="0.25">
      <c r="A89" s="1">
        <f t="shared" si="11"/>
        <v>40662</v>
      </c>
      <c r="B89" s="2">
        <f t="shared" si="12"/>
        <v>250000</v>
      </c>
      <c r="C89" s="2"/>
      <c r="D89" s="3">
        <f t="shared" si="13"/>
        <v>5.5E-2</v>
      </c>
      <c r="E89" s="2">
        <f t="shared" si="14"/>
        <v>37.671232876712331</v>
      </c>
      <c r="F89" s="2">
        <f t="shared" si="15"/>
        <v>3013.6986301369811</v>
      </c>
      <c r="G89" s="2"/>
      <c r="H89" s="2"/>
      <c r="I89" s="2">
        <f t="shared" si="16"/>
        <v>0</v>
      </c>
      <c r="J89" s="2">
        <f t="shared" si="17"/>
        <v>0</v>
      </c>
      <c r="K89" s="2">
        <f t="shared" si="9"/>
        <v>250000</v>
      </c>
      <c r="L89" s="2">
        <f t="shared" si="10"/>
        <v>253013.69863013699</v>
      </c>
      <c r="M89" s="2">
        <f>SUM(I$9:I89)</f>
        <v>0</v>
      </c>
      <c r="O89" s="2"/>
    </row>
    <row r="90" spans="1:15" x14ac:dyDescent="0.25">
      <c r="A90" s="1">
        <f t="shared" si="11"/>
        <v>40663</v>
      </c>
      <c r="B90" s="2">
        <f t="shared" si="12"/>
        <v>250000</v>
      </c>
      <c r="C90" s="2"/>
      <c r="D90" s="3">
        <f t="shared" si="13"/>
        <v>5.5E-2</v>
      </c>
      <c r="E90" s="2">
        <f t="shared" si="14"/>
        <v>37.671232876712331</v>
      </c>
      <c r="F90" s="2">
        <f t="shared" si="15"/>
        <v>3051.3698630136932</v>
      </c>
      <c r="G90" s="2"/>
      <c r="H90" s="2"/>
      <c r="I90" s="2">
        <f t="shared" si="16"/>
        <v>0</v>
      </c>
      <c r="J90" s="2">
        <f t="shared" si="17"/>
        <v>0</v>
      </c>
      <c r="K90" s="2">
        <f t="shared" si="9"/>
        <v>250000</v>
      </c>
      <c r="L90" s="2">
        <f t="shared" si="10"/>
        <v>253051.36986301368</v>
      </c>
      <c r="M90" s="2">
        <f>SUM(I$9:I90)</f>
        <v>0</v>
      </c>
      <c r="O90" s="2"/>
    </row>
    <row r="91" spans="1:15" x14ac:dyDescent="0.25">
      <c r="A91" s="1">
        <f t="shared" si="11"/>
        <v>40664</v>
      </c>
      <c r="B91" s="2">
        <f t="shared" si="12"/>
        <v>250000</v>
      </c>
      <c r="C91" s="2"/>
      <c r="D91" s="3">
        <f t="shared" si="13"/>
        <v>5.5E-2</v>
      </c>
      <c r="E91" s="2">
        <f t="shared" si="14"/>
        <v>37.671232876712331</v>
      </c>
      <c r="F91" s="2">
        <f t="shared" si="15"/>
        <v>3089.0410958904054</v>
      </c>
      <c r="G91" s="2"/>
      <c r="H91" s="2"/>
      <c r="I91" s="2">
        <f t="shared" si="16"/>
        <v>0</v>
      </c>
      <c r="J91" s="2">
        <f t="shared" si="17"/>
        <v>0</v>
      </c>
      <c r="K91" s="2">
        <f t="shared" si="9"/>
        <v>250000</v>
      </c>
      <c r="L91" s="2">
        <f t="shared" si="10"/>
        <v>253089.0410958904</v>
      </c>
      <c r="M91" s="2">
        <f>SUM(I$9:I91)</f>
        <v>0</v>
      </c>
      <c r="O91" s="2"/>
    </row>
    <row r="92" spans="1:15" x14ac:dyDescent="0.25">
      <c r="A92" s="1">
        <f t="shared" si="11"/>
        <v>40665</v>
      </c>
      <c r="B92" s="2">
        <f t="shared" si="12"/>
        <v>250000</v>
      </c>
      <c r="C92" s="2"/>
      <c r="D92" s="3">
        <f t="shared" si="13"/>
        <v>5.5E-2</v>
      </c>
      <c r="E92" s="2">
        <f t="shared" si="14"/>
        <v>37.671232876712331</v>
      </c>
      <c r="F92" s="2">
        <f t="shared" si="15"/>
        <v>3126.7123287671175</v>
      </c>
      <c r="G92" s="2"/>
      <c r="H92" s="2"/>
      <c r="I92" s="2">
        <f t="shared" si="16"/>
        <v>0</v>
      </c>
      <c r="J92" s="2">
        <f t="shared" si="17"/>
        <v>0</v>
      </c>
      <c r="K92" s="2">
        <f t="shared" si="9"/>
        <v>250000</v>
      </c>
      <c r="L92" s="2">
        <f t="shared" si="10"/>
        <v>253126.71232876711</v>
      </c>
      <c r="M92" s="2">
        <f>SUM(I$9:I92)</f>
        <v>0</v>
      </c>
      <c r="O92" s="2"/>
    </row>
    <row r="93" spans="1:15" x14ac:dyDescent="0.25">
      <c r="A93" s="1">
        <f t="shared" si="11"/>
        <v>40666</v>
      </c>
      <c r="B93" s="2">
        <f t="shared" si="12"/>
        <v>250000</v>
      </c>
      <c r="C93" s="2"/>
      <c r="D93" s="3">
        <f t="shared" si="13"/>
        <v>5.5E-2</v>
      </c>
      <c r="E93" s="2">
        <f t="shared" si="14"/>
        <v>37.671232876712331</v>
      </c>
      <c r="F93" s="2">
        <f t="shared" si="15"/>
        <v>3164.3835616438296</v>
      </c>
      <c r="G93" s="2"/>
      <c r="H93" s="2"/>
      <c r="I93" s="2">
        <f t="shared" si="16"/>
        <v>0</v>
      </c>
      <c r="J93" s="2">
        <f t="shared" si="17"/>
        <v>0</v>
      </c>
      <c r="K93" s="2">
        <f t="shared" si="9"/>
        <v>250000</v>
      </c>
      <c r="L93" s="2">
        <f t="shared" si="10"/>
        <v>253164.38356164383</v>
      </c>
      <c r="M93" s="2">
        <f>SUM(I$9:I93)</f>
        <v>0</v>
      </c>
      <c r="O93" s="2"/>
    </row>
    <row r="94" spans="1:15" x14ac:dyDescent="0.25">
      <c r="A94" s="1">
        <f t="shared" si="11"/>
        <v>40667</v>
      </c>
      <c r="B94" s="2">
        <f t="shared" si="12"/>
        <v>250000</v>
      </c>
      <c r="C94" s="2"/>
      <c r="D94" s="3">
        <f t="shared" si="13"/>
        <v>5.5E-2</v>
      </c>
      <c r="E94" s="2">
        <f t="shared" si="14"/>
        <v>37.671232876712331</v>
      </c>
      <c r="F94" s="2">
        <f t="shared" si="15"/>
        <v>3202.0547945205417</v>
      </c>
      <c r="G94" s="2"/>
      <c r="H94" s="2"/>
      <c r="I94" s="2">
        <f t="shared" si="16"/>
        <v>0</v>
      </c>
      <c r="J94" s="2">
        <f t="shared" si="17"/>
        <v>0</v>
      </c>
      <c r="K94" s="2">
        <f t="shared" si="9"/>
        <v>250000</v>
      </c>
      <c r="L94" s="2">
        <f t="shared" si="10"/>
        <v>253202.05479452055</v>
      </c>
      <c r="M94" s="2">
        <f>SUM(I$9:I94)</f>
        <v>0</v>
      </c>
      <c r="O94" s="2"/>
    </row>
    <row r="95" spans="1:15" x14ac:dyDescent="0.25">
      <c r="A95" s="1">
        <f t="shared" si="11"/>
        <v>40668</v>
      </c>
      <c r="B95" s="2">
        <f t="shared" si="12"/>
        <v>250000</v>
      </c>
      <c r="C95" s="2"/>
      <c r="D95" s="3">
        <f t="shared" si="13"/>
        <v>5.5E-2</v>
      </c>
      <c r="E95" s="2">
        <f t="shared" si="14"/>
        <v>37.671232876712331</v>
      </c>
      <c r="F95" s="2">
        <f t="shared" si="15"/>
        <v>3239.7260273972538</v>
      </c>
      <c r="G95" s="2"/>
      <c r="H95" s="2"/>
      <c r="I95" s="2">
        <f t="shared" si="16"/>
        <v>0</v>
      </c>
      <c r="J95" s="2">
        <f t="shared" si="17"/>
        <v>0</v>
      </c>
      <c r="K95" s="2">
        <f t="shared" si="9"/>
        <v>250000</v>
      </c>
      <c r="L95" s="2">
        <f t="shared" si="10"/>
        <v>253239.72602739726</v>
      </c>
      <c r="M95" s="2">
        <f>SUM(I$9:I95)</f>
        <v>0</v>
      </c>
      <c r="O95" s="2"/>
    </row>
    <row r="96" spans="1:15" x14ac:dyDescent="0.25">
      <c r="A96" s="1">
        <f t="shared" si="11"/>
        <v>40669</v>
      </c>
      <c r="B96" s="2">
        <f t="shared" si="12"/>
        <v>250000</v>
      </c>
      <c r="C96" s="2"/>
      <c r="D96" s="3">
        <f t="shared" si="13"/>
        <v>5.5E-2</v>
      </c>
      <c r="E96" s="2">
        <f t="shared" si="14"/>
        <v>37.671232876712331</v>
      </c>
      <c r="F96" s="2">
        <f t="shared" si="15"/>
        <v>3277.3972602739659</v>
      </c>
      <c r="G96" s="2"/>
      <c r="H96" s="2"/>
      <c r="I96" s="2">
        <f t="shared" si="16"/>
        <v>0</v>
      </c>
      <c r="J96" s="2">
        <f t="shared" si="17"/>
        <v>0</v>
      </c>
      <c r="K96" s="2">
        <f t="shared" si="9"/>
        <v>250000</v>
      </c>
      <c r="L96" s="2">
        <f t="shared" si="10"/>
        <v>253277.39726027395</v>
      </c>
      <c r="M96" s="2">
        <f>SUM(I$9:I96)</f>
        <v>0</v>
      </c>
      <c r="O96" s="2"/>
    </row>
    <row r="97" spans="1:15" x14ac:dyDescent="0.25">
      <c r="A97" s="1">
        <f t="shared" si="11"/>
        <v>40670</v>
      </c>
      <c r="B97" s="2">
        <f t="shared" si="12"/>
        <v>250000</v>
      </c>
      <c r="C97" s="2"/>
      <c r="D97" s="3">
        <f t="shared" si="13"/>
        <v>5.5E-2</v>
      </c>
      <c r="E97" s="2">
        <f t="shared" si="14"/>
        <v>37.671232876712331</v>
      </c>
      <c r="F97" s="2">
        <f t="shared" si="15"/>
        <v>3315.068493150678</v>
      </c>
      <c r="G97" s="2"/>
      <c r="H97" s="2"/>
      <c r="I97" s="2">
        <f t="shared" si="16"/>
        <v>0</v>
      </c>
      <c r="J97" s="2">
        <f t="shared" si="17"/>
        <v>0</v>
      </c>
      <c r="K97" s="2">
        <f t="shared" si="9"/>
        <v>250000</v>
      </c>
      <c r="L97" s="2">
        <f t="shared" si="10"/>
        <v>253315.06849315067</v>
      </c>
      <c r="M97" s="2">
        <f>SUM(I$9:I97)</f>
        <v>0</v>
      </c>
      <c r="O97" s="2"/>
    </row>
    <row r="98" spans="1:15" x14ac:dyDescent="0.25">
      <c r="A98" s="1">
        <f t="shared" si="11"/>
        <v>40671</v>
      </c>
      <c r="B98" s="2">
        <f t="shared" si="12"/>
        <v>250000</v>
      </c>
      <c r="C98" s="2"/>
      <c r="D98" s="3">
        <f t="shared" si="13"/>
        <v>5.5E-2</v>
      </c>
      <c r="E98" s="2">
        <f t="shared" si="14"/>
        <v>37.671232876712331</v>
      </c>
      <c r="F98" s="2">
        <f t="shared" si="15"/>
        <v>3352.7397260273901</v>
      </c>
      <c r="G98" s="2"/>
      <c r="H98" s="2"/>
      <c r="I98" s="2">
        <f t="shared" si="16"/>
        <v>0</v>
      </c>
      <c r="J98" s="2">
        <f t="shared" si="17"/>
        <v>0</v>
      </c>
      <c r="K98" s="2">
        <f t="shared" si="9"/>
        <v>250000</v>
      </c>
      <c r="L98" s="2">
        <f t="shared" si="10"/>
        <v>253352.73972602739</v>
      </c>
      <c r="M98" s="2">
        <f>SUM(I$9:I98)</f>
        <v>0</v>
      </c>
      <c r="O98" s="2"/>
    </row>
  </sheetData>
  <mergeCells count="3">
    <mergeCell ref="C3:D3"/>
    <mergeCell ref="I3:J3"/>
    <mergeCell ref="C4:D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2016-12-02T11:05:10Z</dcterms:created>
  <dcterms:modified xsi:type="dcterms:W3CDTF">2016-12-02T11:09:15Z</dcterms:modified>
</cp:coreProperties>
</file>