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J\John Ryan Pension Scheme\Inbound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7" i="1" l="1"/>
  <c r="I26" i="1" l="1"/>
  <c r="I25" i="1"/>
  <c r="I22" i="1"/>
  <c r="I21" i="1"/>
  <c r="I18" i="1"/>
  <c r="I19" i="1"/>
  <c r="I20" i="1"/>
  <c r="I27" i="1"/>
  <c r="I24" i="1"/>
  <c r="I23" i="1"/>
  <c r="G31" i="1"/>
  <c r="G30" i="1"/>
  <c r="G34" i="1" s="1"/>
  <c r="F31" i="1"/>
  <c r="F30" i="1"/>
  <c r="F34" i="1" s="1"/>
  <c r="E31" i="1"/>
  <c r="E30" i="1"/>
  <c r="E32" i="1" s="1"/>
  <c r="F32" i="1" l="1"/>
  <c r="G32" i="1"/>
  <c r="E34" i="1"/>
  <c r="D30" i="1"/>
  <c r="D31" i="1"/>
  <c r="C31" i="1"/>
  <c r="C30" i="1"/>
  <c r="C32" i="1" l="1"/>
  <c r="C34" i="1"/>
  <c r="D32" i="1"/>
  <c r="D34" i="1"/>
</calcChain>
</file>

<file path=xl/sharedStrings.xml><?xml version="1.0" encoding="utf-8"?>
<sst xmlns="http://schemas.openxmlformats.org/spreadsheetml/2006/main" count="32" uniqueCount="32">
  <si>
    <t>29.07.2016</t>
  </si>
  <si>
    <t>05.08.2016</t>
  </si>
  <si>
    <t>12.08.2016</t>
  </si>
  <si>
    <t>19.08.2016</t>
  </si>
  <si>
    <t>26.08.2016</t>
  </si>
  <si>
    <t>02.09.2016</t>
  </si>
  <si>
    <t>09.09.2016</t>
  </si>
  <si>
    <t>16.09.2016</t>
  </si>
  <si>
    <t>23.09.2016</t>
  </si>
  <si>
    <t>30.09.2016</t>
  </si>
  <si>
    <t>Tranche 1</t>
  </si>
  <si>
    <t>Tranche 2</t>
  </si>
  <si>
    <t>Tranche 3</t>
  </si>
  <si>
    <t>Tranche 4</t>
  </si>
  <si>
    <t>Tranche 5</t>
  </si>
  <si>
    <t>November 15</t>
  </si>
  <si>
    <t>December 15</t>
  </si>
  <si>
    <t>January 16</t>
  </si>
  <si>
    <t>February 16</t>
  </si>
  <si>
    <t>March 16</t>
  </si>
  <si>
    <t>April 16</t>
  </si>
  <si>
    <t>May 16</t>
  </si>
  <si>
    <t>June 16</t>
  </si>
  <si>
    <t>July 16</t>
  </si>
  <si>
    <t>October</t>
  </si>
  <si>
    <t>MYA COSMETIC SURGERY LTD</t>
  </si>
  <si>
    <t>J RYAN PENSION TRANCHE REPAYMENT SCHEDULE YE SEPT 2016</t>
  </si>
  <si>
    <t>YEARLY PRINCIPLE REPAID</t>
  </si>
  <si>
    <t>YEARLY INTEREST REPAID</t>
  </si>
  <si>
    <t>TOTAL REPAID YE 2016</t>
  </si>
  <si>
    <t>Balance as at 30 Sept 15 (principle)</t>
  </si>
  <si>
    <t>Balance as at 30 Sept 16 (principle)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</si>
</sst>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43" fontId="0" fillId="4" borderId="2" xfId="2" applyFont="1" applyFill="1" applyBorder="1" applyAlignment="1">
      <alignment horizontal="center"/>
    </xf>
    <xf numFmtId="43" fontId="0" fillId="4" borderId="3" xfId="2" applyFont="1" applyFill="1" applyBorder="1" applyAlignment="1">
      <alignment horizontal="center"/>
    </xf>
    <xf numFmtId="43" fontId="0" fillId="2" borderId="3" xfId="1" applyFont="1" applyFill="1" applyBorder="1"/>
    <xf numFmtId="43" fontId="0" fillId="2" borderId="5" xfId="1" applyFont="1" applyFill="1" applyBorder="1"/>
    <xf numFmtId="43" fontId="0" fillId="2" borderId="1" xfId="1" applyFont="1" applyFill="1" applyBorder="1"/>
    <xf numFmtId="43" fontId="3" fillId="2" borderId="5" xfId="1" applyFont="1" applyFill="1" applyBorder="1"/>
    <xf numFmtId="43" fontId="0" fillId="0" borderId="0" xfId="0" applyNumberFormat="1"/>
    <xf numFmtId="0" fontId="0" fillId="3" borderId="2" xfId="0" applyFill="1" applyBorder="1"/>
    <xf numFmtId="43" fontId="0" fillId="3" borderId="3" xfId="2" applyFont="1" applyFill="1" applyBorder="1" applyAlignment="1">
      <alignment horizontal="center"/>
    </xf>
    <xf numFmtId="43" fontId="0" fillId="3" borderId="4" xfId="2" applyFont="1" applyFill="1" applyBorder="1" applyAlignment="1">
      <alignment horizontal="center"/>
    </xf>
    <xf numFmtId="43" fontId="0" fillId="3" borderId="2" xfId="0" applyNumberFormat="1" applyFill="1" applyBorder="1"/>
    <xf numFmtId="43" fontId="0" fillId="0" borderId="0" xfId="1" applyFont="1"/>
    <xf numFmtId="0" fontId="0" fillId="4" borderId="0" xfId="0" applyFill="1"/>
    <xf numFmtId="0" fontId="5" fillId="4" borderId="0" xfId="0" applyFont="1" applyFill="1"/>
    <xf numFmtId="0" fontId="0" fillId="4" borderId="3" xfId="0" quotePrefix="1" applyFill="1" applyBorder="1"/>
    <xf numFmtId="43" fontId="0" fillId="4" borderId="3" xfId="1" applyFont="1" applyFill="1" applyBorder="1"/>
    <xf numFmtId="43" fontId="0" fillId="4" borderId="4" xfId="1" applyFont="1" applyFill="1" applyBorder="1"/>
    <xf numFmtId="43" fontId="3" fillId="4" borderId="3" xfId="1" applyFont="1" applyFill="1" applyBorder="1"/>
    <xf numFmtId="43" fontId="0" fillId="4" borderId="0" xfId="0" applyNumberFormat="1" applyFill="1"/>
    <xf numFmtId="0" fontId="0" fillId="4" borderId="5" xfId="0" quotePrefix="1" applyFill="1" applyBorder="1"/>
    <xf numFmtId="43" fontId="0" fillId="4" borderId="5" xfId="1" applyFont="1" applyFill="1" applyBorder="1"/>
    <xf numFmtId="43" fontId="0" fillId="4" borderId="1" xfId="1" applyFont="1" applyFill="1" applyBorder="1"/>
    <xf numFmtId="43" fontId="3" fillId="4" borderId="5" xfId="1" applyFont="1" applyFill="1" applyBorder="1"/>
    <xf numFmtId="17" fontId="0" fillId="4" borderId="5" xfId="0" quotePrefix="1" applyNumberFormat="1" applyFill="1" applyBorder="1"/>
    <xf numFmtId="0" fontId="0" fillId="4" borderId="6" xfId="0" quotePrefix="1" applyFill="1" applyBorder="1"/>
    <xf numFmtId="43" fontId="0" fillId="4" borderId="6" xfId="1" applyFont="1" applyFill="1" applyBorder="1"/>
    <xf numFmtId="43" fontId="0" fillId="4" borderId="8" xfId="1" applyFont="1" applyFill="1" applyBorder="1"/>
    <xf numFmtId="0" fontId="0" fillId="4" borderId="0" xfId="0" applyFill="1" applyBorder="1"/>
    <xf numFmtId="43" fontId="0" fillId="4" borderId="7" xfId="0" applyNumberFormat="1" applyFill="1" applyBorder="1"/>
    <xf numFmtId="43" fontId="0" fillId="4" borderId="0" xfId="1" applyFont="1" applyFill="1"/>
    <xf numFmtId="43" fontId="0" fillId="4" borderId="0" xfId="2" applyFont="1" applyFill="1" applyBorder="1" applyAlignment="1">
      <alignment horizontal="center"/>
    </xf>
    <xf numFmtId="43" fontId="3" fillId="4" borderId="0" xfId="1" applyFont="1" applyFill="1" applyBorder="1"/>
    <xf numFmtId="43" fontId="0" fillId="4" borderId="0" xfId="1" applyFont="1" applyFill="1" applyBorder="1"/>
    <xf numFmtId="43" fontId="0" fillId="4" borderId="0" xfId="0" applyNumberFormat="1" applyFill="1" applyBorder="1"/>
  </cellXfs>
  <cellStyles count="4">
    <cellStyle name="Comma" xfId="1" builtinId="3"/>
    <cellStyle name="Comma 4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4" workbookViewId="0">
      <selection activeCell="D14" sqref="D14"/>
    </sheetView>
  </sheetViews>
  <sheetFormatPr defaultRowHeight="15" x14ac:dyDescent="0.25"/>
  <cols>
    <col min="1" max="1" width="2.140625" customWidth="1"/>
    <col min="2" max="2" width="31.28515625" customWidth="1"/>
    <col min="3" max="3" width="11.42578125" customWidth="1"/>
    <col min="4" max="4" width="12.5703125" customWidth="1"/>
    <col min="5" max="5" width="10.85546875" customWidth="1"/>
    <col min="6" max="6" width="11.5703125" customWidth="1"/>
    <col min="7" max="7" width="10.5703125" bestFit="1" customWidth="1"/>
    <col min="8" max="8" width="10.5703125" style="13" customWidth="1"/>
    <col min="9" max="10" width="10.5703125" bestFit="1" customWidth="1"/>
  </cols>
  <sheetData>
    <row r="1" spans="1:9" x14ac:dyDescent="0.25">
      <c r="A1" s="13"/>
      <c r="B1" s="13"/>
      <c r="C1" s="13"/>
      <c r="D1" s="13"/>
      <c r="E1" s="13"/>
      <c r="F1" s="13"/>
      <c r="G1" s="13"/>
      <c r="I1" s="13"/>
    </row>
    <row r="2" spans="1:9" x14ac:dyDescent="0.25">
      <c r="A2" s="13"/>
      <c r="B2" s="14" t="s">
        <v>25</v>
      </c>
      <c r="C2" s="13"/>
      <c r="D2" s="13"/>
      <c r="E2" s="13"/>
      <c r="F2" s="13"/>
      <c r="G2" s="13"/>
      <c r="I2" s="13"/>
    </row>
    <row r="3" spans="1:9" x14ac:dyDescent="0.25">
      <c r="A3" s="13"/>
      <c r="B3" s="14" t="s">
        <v>26</v>
      </c>
      <c r="C3" s="13"/>
      <c r="D3" s="13"/>
      <c r="E3" s="13"/>
      <c r="F3" s="13"/>
      <c r="G3" s="13"/>
      <c r="I3" s="13"/>
    </row>
    <row r="4" spans="1:9" x14ac:dyDescent="0.25">
      <c r="A4" s="13"/>
      <c r="B4" s="13"/>
      <c r="C4" s="13"/>
      <c r="D4" s="13"/>
      <c r="E4" s="13"/>
      <c r="F4" s="13"/>
      <c r="G4" s="13"/>
      <c r="I4" s="13"/>
    </row>
    <row r="5" spans="1:9" x14ac:dyDescent="0.25">
      <c r="A5" s="13"/>
      <c r="B5" s="13"/>
      <c r="C5" s="13"/>
      <c r="D5" s="13"/>
      <c r="E5" s="13"/>
      <c r="F5" s="13"/>
      <c r="G5" s="13"/>
      <c r="I5" s="13"/>
    </row>
    <row r="6" spans="1:9" x14ac:dyDescent="0.25">
      <c r="A6" s="13"/>
      <c r="B6" s="13"/>
      <c r="C6" s="1" t="s">
        <v>10</v>
      </c>
      <c r="D6" s="1" t="s">
        <v>11</v>
      </c>
      <c r="E6" s="1" t="s">
        <v>12</v>
      </c>
      <c r="F6" s="2" t="s">
        <v>13</v>
      </c>
      <c r="G6" s="2" t="s">
        <v>14</v>
      </c>
      <c r="H6" s="31"/>
      <c r="I6" s="13"/>
    </row>
    <row r="7" spans="1:9" x14ac:dyDescent="0.25">
      <c r="A7" s="13"/>
      <c r="B7" s="8" t="s">
        <v>30</v>
      </c>
      <c r="C7" s="9">
        <v>305294.39</v>
      </c>
      <c r="D7" s="9">
        <v>119706.23</v>
      </c>
      <c r="E7" s="10">
        <v>89779.71</v>
      </c>
      <c r="F7" s="9">
        <v>157355</v>
      </c>
      <c r="G7" s="9">
        <v>95884.32</v>
      </c>
      <c r="H7" s="31"/>
      <c r="I7" s="13"/>
    </row>
    <row r="8" spans="1:9" x14ac:dyDescent="0.25">
      <c r="A8" s="13"/>
      <c r="B8" s="15" t="s">
        <v>24</v>
      </c>
      <c r="C8" s="3">
        <v>-11612.76</v>
      </c>
      <c r="D8" s="16"/>
      <c r="E8" s="17"/>
      <c r="F8" s="3">
        <v>-3649.76</v>
      </c>
      <c r="G8" s="18"/>
      <c r="H8" s="32"/>
      <c r="I8" s="19"/>
    </row>
    <row r="9" spans="1:9" x14ac:dyDescent="0.25">
      <c r="A9" s="13"/>
      <c r="B9" s="20" t="s">
        <v>15</v>
      </c>
      <c r="C9" s="4">
        <v>-11612.76</v>
      </c>
      <c r="D9" s="21"/>
      <c r="E9" s="22"/>
      <c r="F9" s="4">
        <v>-3649.76</v>
      </c>
      <c r="G9" s="23"/>
      <c r="H9" s="32"/>
      <c r="I9" s="13"/>
    </row>
    <row r="10" spans="1:9" x14ac:dyDescent="0.25">
      <c r="A10" s="13"/>
      <c r="B10" s="20" t="s">
        <v>16</v>
      </c>
      <c r="C10" s="21"/>
      <c r="D10" s="21"/>
      <c r="E10" s="22"/>
      <c r="F10" s="21"/>
      <c r="G10" s="23"/>
      <c r="H10" s="32"/>
      <c r="I10" s="13"/>
    </row>
    <row r="11" spans="1:9" x14ac:dyDescent="0.25">
      <c r="A11" s="13"/>
      <c r="B11" s="24" t="s">
        <v>17</v>
      </c>
      <c r="C11" s="4">
        <v>-11612.76</v>
      </c>
      <c r="D11" s="21"/>
      <c r="E11" s="22"/>
      <c r="F11" s="4">
        <v>-3649.76</v>
      </c>
      <c r="G11" s="23"/>
      <c r="H11" s="32"/>
      <c r="I11" s="13"/>
    </row>
    <row r="12" spans="1:9" x14ac:dyDescent="0.25">
      <c r="A12" s="13"/>
      <c r="B12" s="20" t="s">
        <v>18</v>
      </c>
      <c r="C12" s="21"/>
      <c r="D12" s="4">
        <v>-12231.35</v>
      </c>
      <c r="E12" s="5">
        <v>-9173.51</v>
      </c>
      <c r="F12" s="21"/>
      <c r="G12" s="23"/>
      <c r="H12" s="32"/>
      <c r="I12" s="13"/>
    </row>
    <row r="13" spans="1:9" x14ac:dyDescent="0.25">
      <c r="A13" s="13"/>
      <c r="B13" s="20" t="s">
        <v>19</v>
      </c>
      <c r="C13" s="21"/>
      <c r="D13" s="21"/>
      <c r="E13" s="22"/>
      <c r="F13" s="21"/>
      <c r="G13" s="23"/>
      <c r="H13" s="32"/>
      <c r="I13" s="13"/>
    </row>
    <row r="14" spans="1:9" x14ac:dyDescent="0.25">
      <c r="A14" s="13"/>
      <c r="B14" s="20" t="s">
        <v>20</v>
      </c>
      <c r="C14" s="21"/>
      <c r="D14" s="21"/>
      <c r="E14" s="22"/>
      <c r="F14" s="21"/>
      <c r="G14" s="23"/>
      <c r="H14" s="32"/>
      <c r="I14" s="13"/>
    </row>
    <row r="15" spans="1:9" x14ac:dyDescent="0.25">
      <c r="A15" s="13"/>
      <c r="B15" s="20" t="s">
        <v>21</v>
      </c>
      <c r="C15" s="21"/>
      <c r="D15" s="21"/>
      <c r="E15" s="22"/>
      <c r="F15" s="21"/>
      <c r="G15" s="23"/>
      <c r="H15" s="32"/>
      <c r="I15" s="13"/>
    </row>
    <row r="16" spans="1:9" x14ac:dyDescent="0.25">
      <c r="A16" s="13"/>
      <c r="B16" s="20" t="s">
        <v>22</v>
      </c>
      <c r="C16" s="21"/>
      <c r="D16" s="21"/>
      <c r="E16" s="22"/>
      <c r="F16" s="21"/>
      <c r="G16" s="23"/>
      <c r="H16" s="32"/>
      <c r="I16" s="13"/>
    </row>
    <row r="17" spans="1:9" x14ac:dyDescent="0.25">
      <c r="A17" s="13"/>
      <c r="B17" s="20" t="s">
        <v>23</v>
      </c>
      <c r="C17" s="21"/>
      <c r="D17" s="21"/>
      <c r="E17" s="22"/>
      <c r="F17" s="21"/>
      <c r="G17" s="6">
        <v>-6115.68</v>
      </c>
      <c r="H17" s="32"/>
      <c r="I17" s="13"/>
    </row>
    <row r="18" spans="1:9" x14ac:dyDescent="0.25">
      <c r="A18" s="13"/>
      <c r="B18" s="20" t="s">
        <v>0</v>
      </c>
      <c r="C18" s="21">
        <v>-11612.76</v>
      </c>
      <c r="D18" s="21"/>
      <c r="E18" s="22"/>
      <c r="F18" s="21">
        <v>-3649.76</v>
      </c>
      <c r="G18" s="21"/>
      <c r="H18" s="33"/>
      <c r="I18" s="19">
        <f t="shared" ref="I18:I27" si="0">C18+D18+E18+F18+G18</f>
        <v>-15262.52</v>
      </c>
    </row>
    <row r="19" spans="1:9" x14ac:dyDescent="0.25">
      <c r="A19" s="13"/>
      <c r="B19" s="20" t="s">
        <v>1</v>
      </c>
      <c r="C19" s="21">
        <v>-11612.76</v>
      </c>
      <c r="D19" s="21"/>
      <c r="E19" s="22"/>
      <c r="F19" s="21">
        <v>-3649.76</v>
      </c>
      <c r="G19" s="21"/>
      <c r="H19" s="33"/>
      <c r="I19" s="19">
        <f t="shared" si="0"/>
        <v>-15262.52</v>
      </c>
    </row>
    <row r="20" spans="1:9" x14ac:dyDescent="0.25">
      <c r="A20" s="13"/>
      <c r="B20" s="20" t="s">
        <v>2</v>
      </c>
      <c r="C20" s="21">
        <v>-11612.76</v>
      </c>
      <c r="D20" s="21">
        <v>-12231.35</v>
      </c>
      <c r="E20" s="22">
        <v>-9173.51</v>
      </c>
      <c r="F20" s="21">
        <v>-3649.76</v>
      </c>
      <c r="G20" s="21">
        <v>-6115.68</v>
      </c>
      <c r="H20" s="33"/>
      <c r="I20" s="19">
        <f t="shared" si="0"/>
        <v>-42783.060000000005</v>
      </c>
    </row>
    <row r="21" spans="1:9" x14ac:dyDescent="0.25">
      <c r="A21" s="13"/>
      <c r="B21" s="20" t="s">
        <v>3</v>
      </c>
      <c r="C21" s="21">
        <v>-11612.76</v>
      </c>
      <c r="D21" s="21"/>
      <c r="E21" s="22">
        <v>-9173.51</v>
      </c>
      <c r="F21" s="21">
        <v>-3649.76</v>
      </c>
      <c r="G21" s="21">
        <v>-6115.68</v>
      </c>
      <c r="H21" s="33"/>
      <c r="I21" s="19">
        <f t="shared" si="0"/>
        <v>-30551.71</v>
      </c>
    </row>
    <row r="22" spans="1:9" x14ac:dyDescent="0.25">
      <c r="A22" s="13"/>
      <c r="B22" s="20" t="s">
        <v>4</v>
      </c>
      <c r="C22" s="21">
        <v>-11612.76</v>
      </c>
      <c r="D22" s="21">
        <v>-12231.35</v>
      </c>
      <c r="E22" s="22"/>
      <c r="F22" s="21">
        <v>-3649.76</v>
      </c>
      <c r="G22" s="21"/>
      <c r="H22" s="33"/>
      <c r="I22" s="19">
        <f t="shared" si="0"/>
        <v>-27493.870000000003</v>
      </c>
    </row>
    <row r="23" spans="1:9" x14ac:dyDescent="0.25">
      <c r="A23" s="13"/>
      <c r="B23" s="20" t="s">
        <v>5</v>
      </c>
      <c r="C23" s="21">
        <v>-11612.76</v>
      </c>
      <c r="D23" s="21"/>
      <c r="E23" s="22"/>
      <c r="F23" s="21"/>
      <c r="G23" s="21"/>
      <c r="H23" s="33"/>
      <c r="I23" s="19">
        <f t="shared" si="0"/>
        <v>-11612.76</v>
      </c>
    </row>
    <row r="24" spans="1:9" x14ac:dyDescent="0.25">
      <c r="A24" s="13"/>
      <c r="B24" s="20" t="s">
        <v>6</v>
      </c>
      <c r="C24" s="21">
        <v>-11612.76</v>
      </c>
      <c r="D24" s="21"/>
      <c r="E24" s="22">
        <v>-9173.51</v>
      </c>
      <c r="F24" s="21">
        <v>-3649.76</v>
      </c>
      <c r="G24" s="21"/>
      <c r="H24" s="33"/>
      <c r="I24" s="19">
        <f t="shared" si="0"/>
        <v>-24436.03</v>
      </c>
    </row>
    <row r="25" spans="1:9" x14ac:dyDescent="0.25">
      <c r="A25" s="13"/>
      <c r="B25" s="20" t="s">
        <v>7</v>
      </c>
      <c r="C25" s="21">
        <v>-11612.76</v>
      </c>
      <c r="D25" s="21">
        <v>-12231.35</v>
      </c>
      <c r="E25" s="22"/>
      <c r="F25" s="21">
        <v>-3649.76</v>
      </c>
      <c r="G25" s="21"/>
      <c r="H25" s="33"/>
      <c r="I25" s="19">
        <f t="shared" si="0"/>
        <v>-27493.870000000003</v>
      </c>
    </row>
    <row r="26" spans="1:9" x14ac:dyDescent="0.25">
      <c r="A26" s="13"/>
      <c r="B26" s="20" t="s">
        <v>8</v>
      </c>
      <c r="C26" s="21">
        <v>-11612.76</v>
      </c>
      <c r="D26" s="21"/>
      <c r="E26" s="22"/>
      <c r="F26" s="21">
        <v>-3649.76</v>
      </c>
      <c r="G26" s="21">
        <v>-6115.68</v>
      </c>
      <c r="H26" s="33"/>
      <c r="I26" s="19">
        <f t="shared" si="0"/>
        <v>-21378.2</v>
      </c>
    </row>
    <row r="27" spans="1:9" x14ac:dyDescent="0.25">
      <c r="A27" s="13"/>
      <c r="B27" s="25" t="s">
        <v>9</v>
      </c>
      <c r="C27" s="26"/>
      <c r="D27" s="26"/>
      <c r="E27" s="27"/>
      <c r="F27" s="26"/>
      <c r="G27" s="26"/>
      <c r="H27" s="33"/>
      <c r="I27" s="19">
        <f t="shared" si="0"/>
        <v>0</v>
      </c>
    </row>
    <row r="28" spans="1:9" x14ac:dyDescent="0.25">
      <c r="A28" s="13"/>
      <c r="B28" s="13"/>
      <c r="C28" s="13"/>
      <c r="D28" s="13"/>
      <c r="E28" s="13"/>
      <c r="F28" s="13"/>
      <c r="G28" s="13"/>
      <c r="I28" s="13"/>
    </row>
    <row r="29" spans="1:9" x14ac:dyDescent="0.25">
      <c r="A29" s="13"/>
      <c r="B29" s="28"/>
      <c r="C29" s="19"/>
      <c r="D29" s="19"/>
      <c r="E29" s="19"/>
      <c r="F29" s="19"/>
      <c r="G29" s="19"/>
      <c r="H29" s="19"/>
      <c r="I29" s="13"/>
    </row>
    <row r="30" spans="1:9" x14ac:dyDescent="0.25">
      <c r="A30" s="13"/>
      <c r="B30" s="28" t="s">
        <v>27</v>
      </c>
      <c r="C30" s="19">
        <f>9577.45+9641.31+9705.59+9770.29+9835.43+9900.99+9967+10033.45+10100.34+10167.67+10235.45+10303.69</f>
        <v>119238.65999999999</v>
      </c>
      <c r="D30" s="19">
        <f>9837.23+10033.97+10234.65+10439.34</f>
        <v>40545.19</v>
      </c>
      <c r="E30" s="19">
        <f>7377.92+7525.47+7675.98+7829.5</f>
        <v>30408.87</v>
      </c>
      <c r="F30" s="19">
        <f>2600.73+2618.06+2635.52+2653.09+2670.78+2688.58+2706.51+2724.55+2742.71+2761+2779.4+2797.93</f>
        <v>32378.86</v>
      </c>
      <c r="G30" s="19">
        <f>4197.99+4281.95+4367.59+4454.94</f>
        <v>17302.469999999998</v>
      </c>
      <c r="H30" s="19"/>
      <c r="I30" s="13"/>
    </row>
    <row r="31" spans="1:9" x14ac:dyDescent="0.25">
      <c r="A31" s="13"/>
      <c r="B31" s="28" t="s">
        <v>28</v>
      </c>
      <c r="C31" s="19">
        <f>2035.3+1971.45+1907.17+1842.47+1777.33+1711.76+1645.76+1579.31+1512.42+1445.08+1377.3+1309.06</f>
        <v>20114.410000000003</v>
      </c>
      <c r="D31" s="19">
        <f>2394.12+2197.38+1996.7+1792.01</f>
        <v>8380.2099999999991</v>
      </c>
      <c r="E31" s="19">
        <f>1795.59+1648.04+1497.53+1344.01</f>
        <v>6285.17</v>
      </c>
      <c r="F31" s="19">
        <f>1049.03+1031.7+1014.24+996.67+978.98+961.18+943.25+925.21+907.05+888.76+870.36+851.83</f>
        <v>11418.260000000002</v>
      </c>
      <c r="G31" s="19">
        <f>1917.69+1833.73+1748.09+1660.74</f>
        <v>7160.25</v>
      </c>
      <c r="H31" s="19"/>
      <c r="I31" s="13"/>
    </row>
    <row r="32" spans="1:9" x14ac:dyDescent="0.25">
      <c r="A32" s="13"/>
      <c r="B32" s="28" t="s">
        <v>29</v>
      </c>
      <c r="C32" s="29">
        <f>SUM(C30:C31)</f>
        <v>139353.07</v>
      </c>
      <c r="D32" s="29">
        <f>SUM(D30:D31)</f>
        <v>48925.4</v>
      </c>
      <c r="E32" s="29">
        <f>SUM(E30:E31)</f>
        <v>36694.04</v>
      </c>
      <c r="F32" s="29">
        <f>SUM(F30:F31)</f>
        <v>43797.120000000003</v>
      </c>
      <c r="G32" s="29">
        <f>SUM(G30:G31)</f>
        <v>24462.719999999998</v>
      </c>
      <c r="H32" s="34"/>
      <c r="I32" s="13"/>
    </row>
    <row r="33" spans="1:9" x14ac:dyDescent="0.25">
      <c r="A33" s="13"/>
      <c r="B33" s="30"/>
      <c r="C33" s="30"/>
      <c r="D33" s="13"/>
      <c r="E33" s="13"/>
      <c r="F33" s="13"/>
      <c r="G33" s="13"/>
      <c r="I33" s="13"/>
    </row>
    <row r="34" spans="1:9" x14ac:dyDescent="0.25">
      <c r="A34" s="13"/>
      <c r="B34" s="8" t="s">
        <v>31</v>
      </c>
      <c r="C34" s="11">
        <f>C7-C30</f>
        <v>186055.73000000004</v>
      </c>
      <c r="D34" s="11">
        <f>D7-D30</f>
        <v>79161.039999999994</v>
      </c>
      <c r="E34" s="11">
        <f>E7-E30</f>
        <v>59370.840000000011</v>
      </c>
      <c r="F34" s="11">
        <f>F7-F30</f>
        <v>124976.14</v>
      </c>
      <c r="G34" s="11">
        <f>G7-G30</f>
        <v>78581.850000000006</v>
      </c>
      <c r="H34" s="34"/>
      <c r="I34" s="13"/>
    </row>
    <row r="35" spans="1:9" x14ac:dyDescent="0.25">
      <c r="A35" s="13"/>
      <c r="B35" s="19"/>
      <c r="C35" s="30"/>
      <c r="D35" s="13"/>
      <c r="E35" s="13"/>
      <c r="F35" s="13"/>
      <c r="G35" s="13"/>
      <c r="I35" s="13"/>
    </row>
    <row r="36" spans="1:9" x14ac:dyDescent="0.25">
      <c r="B36" s="7"/>
      <c r="C36" s="12"/>
    </row>
    <row r="37" spans="1:9" x14ac:dyDescent="0.25">
      <c r="B37" s="7"/>
      <c r="C37" s="12"/>
      <c r="F37" s="7">
        <f>SUM(C34:G34)</f>
        <v>528145.60000000009</v>
      </c>
    </row>
    <row r="38" spans="1:9" x14ac:dyDescent="0.25">
      <c r="B38" s="7"/>
      <c r="C38" s="12"/>
    </row>
    <row r="39" spans="1:9" x14ac:dyDescent="0.25">
      <c r="B39" s="7"/>
      <c r="C39" s="12"/>
    </row>
    <row r="40" spans="1:9" x14ac:dyDescent="0.25">
      <c r="B40" s="7"/>
      <c r="C40" s="12"/>
    </row>
    <row r="41" spans="1:9" x14ac:dyDescent="0.25">
      <c r="B41" s="7"/>
      <c r="C41" s="12"/>
    </row>
    <row r="42" spans="1:9" x14ac:dyDescent="0.25">
      <c r="B42" s="7"/>
      <c r="C42" s="12"/>
    </row>
    <row r="43" spans="1:9" x14ac:dyDescent="0.25">
      <c r="B43" s="7"/>
      <c r="C43" s="12"/>
    </row>
    <row r="44" spans="1:9" x14ac:dyDescent="0.25">
      <c r="B44" s="7"/>
      <c r="C44" s="12"/>
    </row>
    <row r="45" spans="1:9" x14ac:dyDescent="0.25">
      <c r="C45" s="12"/>
    </row>
    <row r="46" spans="1:9" x14ac:dyDescent="0.25">
      <c r="C46" s="7"/>
    </row>
    <row r="48" spans="1:9" x14ac:dyDescent="0.25">
      <c r="C4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Cook</dc:creator>
  <cp:lastModifiedBy>Stacy</cp:lastModifiedBy>
  <dcterms:created xsi:type="dcterms:W3CDTF">2016-07-25T15:18:28Z</dcterms:created>
  <dcterms:modified xsi:type="dcterms:W3CDTF">2016-09-20T15:53:51Z</dcterms:modified>
</cp:coreProperties>
</file>