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J\John Ryan Pension Scheme\Loans\"/>
    </mc:Choice>
  </mc:AlternateContent>
  <bookViews>
    <workbookView xWindow="0" yWindow="0" windowWidth="25200" windowHeight="11985"/>
  </bookViews>
  <sheets>
    <sheet name="Loan 1 - £572,723" sheetId="1" r:id="rId1"/>
    <sheet name="Loan 2 - £200k" sheetId="2" r:id="rId2"/>
    <sheet name="Loan 3 - £150k" sheetId="3" r:id="rId3"/>
    <sheet name="Loan 4 - £180k" sheetId="4" r:id="rId4"/>
    <sheet name="Loan 5 - £100k" sheetId="5" r:id="rId5"/>
    <sheet name="Loan 6 - £150k" sheetId="6" r:id="rId6"/>
    <sheet name="Loan 7 - £400k" sheetId="8" r:id="rId7"/>
    <sheet name="Loan 8 - £180k" sheetId="9" r:id="rId8"/>
    <sheet name="interest due 4.12.2017" sheetId="7" r:id="rId9"/>
  </sheets>
  <definedNames>
    <definedName name="payments_per_year">'Loan 7 - £400k'!$D$15</definedName>
    <definedName name="start_date">'Loan 7 - £400k'!$C$28</definedName>
  </definedNames>
  <calcPr calcId="152511"/>
</workbook>
</file>

<file path=xl/calcChain.xml><?xml version="1.0" encoding="utf-8"?>
<calcChain xmlns="http://schemas.openxmlformats.org/spreadsheetml/2006/main">
  <c r="B43" i="1" l="1"/>
  <c r="B44" i="1"/>
  <c r="H10" i="7"/>
  <c r="E28" i="7"/>
  <c r="D14" i="7"/>
  <c r="B56" i="7"/>
  <c r="A60" i="7"/>
  <c r="F4" i="9"/>
  <c r="D4" i="9"/>
  <c r="E4" i="9"/>
  <c r="E7" i="8"/>
  <c r="D7" i="8"/>
  <c r="F7" i="8" s="1"/>
  <c r="E10" i="6"/>
  <c r="D10" i="6"/>
  <c r="F10" i="6" s="1"/>
  <c r="E26" i="4"/>
  <c r="D26" i="4"/>
  <c r="F26" i="4" s="1"/>
  <c r="E40" i="1"/>
  <c r="D40" i="1" s="1"/>
  <c r="F40" i="1" s="1"/>
  <c r="F3" i="9"/>
  <c r="D3" i="9"/>
  <c r="E3" i="9"/>
  <c r="E6" i="8"/>
  <c r="D6" i="8"/>
  <c r="F6" i="8" s="1"/>
  <c r="E5" i="8"/>
  <c r="D5" i="8"/>
  <c r="F5" i="8" s="1"/>
  <c r="E4" i="8"/>
  <c r="D4" i="8"/>
  <c r="F4" i="8" s="1"/>
  <c r="E9" i="6"/>
  <c r="E8" i="6"/>
  <c r="E7" i="6"/>
  <c r="D7" i="6"/>
  <c r="F7" i="6" s="1"/>
  <c r="E10" i="5"/>
  <c r="D10" i="5"/>
  <c r="F10" i="5" s="1"/>
  <c r="E25" i="4"/>
  <c r="D25" i="4"/>
  <c r="F25" i="4" s="1"/>
  <c r="E24" i="4"/>
  <c r="D24" i="4"/>
  <c r="F24" i="4" s="1"/>
  <c r="E23" i="4"/>
  <c r="D23" i="4" s="1"/>
  <c r="F23" i="4" s="1"/>
  <c r="E14" i="3"/>
  <c r="D14" i="3" s="1"/>
  <c r="F14" i="3" s="1"/>
  <c r="E13" i="2"/>
  <c r="D13" i="2"/>
  <c r="F13" i="2" s="1"/>
  <c r="E39" i="1"/>
  <c r="D39" i="1"/>
  <c r="F39" i="1" s="1"/>
  <c r="F38" i="1"/>
  <c r="D38" i="1"/>
  <c r="E38" i="1"/>
  <c r="F37" i="1"/>
  <c r="D37" i="1"/>
  <c r="E37" i="1"/>
  <c r="D8" i="6" l="1"/>
  <c r="F8" i="6" s="1"/>
  <c r="E12" i="6"/>
  <c r="E14" i="5"/>
  <c r="E17" i="3"/>
  <c r="E18" i="2"/>
  <c r="D44" i="1"/>
  <c r="F6" i="6"/>
  <c r="D6" i="6"/>
  <c r="E6" i="6"/>
  <c r="F9" i="5"/>
  <c r="D9" i="5"/>
  <c r="E9" i="5"/>
  <c r="F13" i="3"/>
  <c r="D13" i="3"/>
  <c r="E13" i="3"/>
  <c r="F12" i="2"/>
  <c r="D12" i="2"/>
  <c r="E12" i="2"/>
  <c r="F36" i="1"/>
  <c r="D36" i="1"/>
  <c r="E36" i="1"/>
  <c r="D9" i="6" l="1"/>
  <c r="F9" i="6" s="1"/>
  <c r="F5" i="6"/>
  <c r="D5" i="6"/>
  <c r="E5" i="6"/>
  <c r="F4" i="6"/>
  <c r="D4" i="6"/>
  <c r="E4" i="6"/>
  <c r="F35" i="1"/>
  <c r="E35" i="1"/>
  <c r="D35" i="1" s="1"/>
  <c r="F34" i="1"/>
  <c r="D34" i="1"/>
  <c r="E34" i="1"/>
  <c r="E2" i="8"/>
  <c r="D2" i="8" s="1"/>
  <c r="F2" i="8" s="1"/>
  <c r="E3" i="8" l="1"/>
  <c r="D3" i="8" s="1"/>
  <c r="F3" i="8" s="1"/>
  <c r="E9" i="8" s="1"/>
  <c r="C51" i="7"/>
  <c r="H5" i="7"/>
  <c r="G8" i="7"/>
  <c r="F8" i="7"/>
  <c r="F11" i="2" l="1"/>
  <c r="D11" i="2"/>
  <c r="F12" i="3"/>
  <c r="D12" i="3"/>
  <c r="F3" i="6"/>
  <c r="F2" i="6"/>
  <c r="D2" i="6"/>
  <c r="D32" i="1"/>
  <c r="D3" i="6"/>
  <c r="D33" i="1"/>
  <c r="F8" i="5"/>
  <c r="D8" i="5"/>
  <c r="E6" i="5" l="1"/>
  <c r="D6" i="5"/>
  <c r="E10" i="3"/>
  <c r="D10" i="3"/>
  <c r="E9" i="2"/>
  <c r="D9" i="2"/>
  <c r="I30" i="1"/>
  <c r="F4" i="5" l="1"/>
  <c r="D4" i="5"/>
  <c r="F3" i="5"/>
  <c r="D3" i="5"/>
  <c r="F2" i="5"/>
  <c r="D2" i="5"/>
  <c r="F7" i="2"/>
  <c r="F6" i="2"/>
  <c r="D7" i="2"/>
  <c r="D6" i="2"/>
  <c r="F7" i="3"/>
  <c r="F8" i="3"/>
  <c r="F6" i="3"/>
  <c r="D7" i="3"/>
  <c r="D8" i="3"/>
  <c r="D6" i="3"/>
  <c r="D26" i="1"/>
  <c r="D27" i="1"/>
  <c r="D28" i="1"/>
  <c r="D29" i="1"/>
  <c r="D30" i="1"/>
  <c r="D31" i="1"/>
  <c r="D25" i="1"/>
  <c r="D15" i="4"/>
  <c r="D16" i="4"/>
  <c r="D17" i="4"/>
  <c r="D18" i="4"/>
  <c r="D14" i="4"/>
  <c r="H30" i="1" l="1"/>
  <c r="F5" i="2"/>
  <c r="D5" i="2"/>
  <c r="E5" i="2"/>
  <c r="F5" i="3"/>
  <c r="D5" i="3"/>
  <c r="E5" i="3"/>
  <c r="E2" i="4"/>
  <c r="D2" i="4" s="1"/>
  <c r="F2" i="4" s="1"/>
  <c r="E3" i="4" l="1"/>
  <c r="D3" i="4" s="1"/>
  <c r="F3" i="4" s="1"/>
  <c r="E4" i="4" l="1"/>
  <c r="D4" i="4" s="1"/>
  <c r="F4" i="4" s="1"/>
  <c r="F2" i="3"/>
  <c r="F3" i="3" s="1"/>
  <c r="F2" i="2"/>
  <c r="F3" i="2" s="1"/>
  <c r="F2" i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E16" i="1" l="1"/>
  <c r="D16" i="1" s="1"/>
  <c r="F16" i="1" s="1"/>
  <c r="E5" i="4"/>
  <c r="D5" i="4" s="1"/>
  <c r="F5" i="4" s="1"/>
  <c r="E17" i="1" l="1"/>
  <c r="D17" i="1" s="1"/>
  <c r="F17" i="1"/>
  <c r="E6" i="4"/>
  <c r="D6" i="4" s="1"/>
  <c r="F6" i="4" s="1"/>
  <c r="E18" i="1" l="1"/>
  <c r="D18" i="1" s="1"/>
  <c r="F18" i="1" s="1"/>
  <c r="E7" i="4"/>
  <c r="D7" i="4" s="1"/>
  <c r="F7" i="4" s="1"/>
  <c r="E19" i="1" l="1"/>
  <c r="D19" i="1" s="1"/>
  <c r="F19" i="1"/>
  <c r="E8" i="4"/>
  <c r="D8" i="4" s="1"/>
  <c r="F8" i="4" s="1"/>
  <c r="E20" i="1" l="1"/>
  <c r="D20" i="1" s="1"/>
  <c r="F20" i="1" s="1"/>
  <c r="E9" i="4"/>
  <c r="D9" i="4" s="1"/>
  <c r="F9" i="4" s="1"/>
  <c r="E21" i="1" l="1"/>
  <c r="D21" i="1" s="1"/>
  <c r="F21" i="1" s="1"/>
  <c r="E10" i="4"/>
  <c r="D10" i="4" s="1"/>
  <c r="F10" i="4" s="1"/>
  <c r="E22" i="1" l="1"/>
  <c r="D22" i="1" s="1"/>
  <c r="F22" i="1"/>
  <c r="E11" i="4"/>
  <c r="D11" i="4" s="1"/>
  <c r="F11" i="4" s="1"/>
  <c r="E23" i="1" l="1"/>
  <c r="D23" i="1" s="1"/>
  <c r="F23" i="1" s="1"/>
  <c r="E12" i="4"/>
  <c r="D12" i="4" s="1"/>
  <c r="F12" i="4" s="1"/>
  <c r="F13" i="4" l="1"/>
  <c r="F14" i="4" s="1"/>
  <c r="F15" i="4" s="1"/>
  <c r="F16" i="4" s="1"/>
  <c r="F17" i="4" s="1"/>
  <c r="F18" i="4" s="1"/>
  <c r="E13" i="4"/>
  <c r="D13" i="4" s="1"/>
  <c r="E24" i="1"/>
  <c r="D24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E19" i="4" l="1"/>
  <c r="D19" i="4" s="1"/>
  <c r="F19" i="4" s="1"/>
  <c r="E20" i="4" l="1"/>
  <c r="D20" i="4" s="1"/>
  <c r="F20" i="4" s="1"/>
  <c r="F21" i="4" l="1"/>
  <c r="E21" i="4"/>
  <c r="D21" i="4" s="1"/>
  <c r="E22" i="4" l="1"/>
  <c r="D22" i="4" s="1"/>
  <c r="F22" i="4"/>
  <c r="E29" i="4" l="1"/>
  <c r="B45" i="1" l="1"/>
</calcChain>
</file>

<file path=xl/sharedStrings.xml><?xml version="1.0" encoding="utf-8"?>
<sst xmlns="http://schemas.openxmlformats.org/spreadsheetml/2006/main" count="1039" uniqueCount="763">
  <si>
    <t>TOTAL</t>
  </si>
  <si>
    <t>INTEREST</t>
  </si>
  <si>
    <t>CAPITAL</t>
  </si>
  <si>
    <t>BALANCE</t>
  </si>
  <si>
    <t xml:space="preserve">CAPITAL </t>
  </si>
  <si>
    <t>LOAN 1 27/02/2013</t>
  </si>
  <si>
    <t>LOAN 2 19/06/2013</t>
  </si>
  <si>
    <t>LOAN 3 27/06/2013</t>
  </si>
  <si>
    <t>LOAN 4 19/12/2014</t>
  </si>
  <si>
    <t>LOAN 5 04/06/2015</t>
  </si>
  <si>
    <t>year end april 2015</t>
  </si>
  <si>
    <t>year ending april 2015</t>
  </si>
  <si>
    <t>total 15,599.04</t>
  </si>
  <si>
    <t>year ending april 2016</t>
  </si>
  <si>
    <t>year ending 5/4/16</t>
  </si>
  <si>
    <t>(Tranche 1)</t>
  </si>
  <si>
    <t>(Tranche 4)</t>
  </si>
  <si>
    <t>year ending 5/4/17</t>
  </si>
  <si>
    <t>5 repayments</t>
  </si>
  <si>
    <t>3 repayments</t>
  </si>
  <si>
    <t>Capital</t>
  </si>
  <si>
    <t>interest</t>
  </si>
  <si>
    <t>o/s balance</t>
  </si>
  <si>
    <t>up to 4/5/17</t>
  </si>
  <si>
    <t>Total</t>
  </si>
  <si>
    <t>£11,612.76</t>
  </si>
  <si>
    <t>£7,794.61</t>
  </si>
  <si>
    <t>£3,818.15</t>
  </si>
  <si>
    <t>£564,928.39</t>
  </si>
  <si>
    <t>£7,846.57</t>
  </si>
  <si>
    <t>£3,766.19</t>
  </si>
  <si>
    <t>£557,081.82</t>
  </si>
  <si>
    <t>£7,898.88</t>
  </si>
  <si>
    <t>£3,713.88</t>
  </si>
  <si>
    <t>£549,182.94</t>
  </si>
  <si>
    <t>£7,951.54</t>
  </si>
  <si>
    <t>£3,661.22</t>
  </si>
  <si>
    <t>£541,231.40</t>
  </si>
  <si>
    <t>£8,004.55</t>
  </si>
  <si>
    <t>£3,608.21</t>
  </si>
  <si>
    <t>£533,226.85</t>
  </si>
  <si>
    <t>£8,057.91</t>
  </si>
  <si>
    <t>£3,554.85</t>
  </si>
  <si>
    <t>£525,168.94</t>
  </si>
  <si>
    <t>£8,111.63</t>
  </si>
  <si>
    <t>£3,501.13</t>
  </si>
  <si>
    <t>£517,057.31</t>
  </si>
  <si>
    <t>£8,165.71</t>
  </si>
  <si>
    <t>£3,447.05</t>
  </si>
  <si>
    <t>£508,891.60</t>
  </si>
  <si>
    <t>£8,220.15</t>
  </si>
  <si>
    <t>£3,392.61</t>
  </si>
  <si>
    <t>£500,671.45</t>
  </si>
  <si>
    <t>£8,274.95</t>
  </si>
  <si>
    <t>£3,337.81</t>
  </si>
  <si>
    <t>£492,396.50</t>
  </si>
  <si>
    <t>£8,330.12</t>
  </si>
  <si>
    <t>£3,282.64</t>
  </si>
  <si>
    <t>£484,066.38</t>
  </si>
  <si>
    <t>£8,385.65</t>
  </si>
  <si>
    <t>£3,227.11</t>
  </si>
  <si>
    <t>£475,680.73</t>
  </si>
  <si>
    <t>£8,441.56</t>
  </si>
  <si>
    <t>£3,171.20</t>
  </si>
  <si>
    <t>£467,239.17</t>
  </si>
  <si>
    <t>£8,497.83</t>
  </si>
  <si>
    <t>£3,114.93</t>
  </si>
  <si>
    <t>£458,741.34</t>
  </si>
  <si>
    <t>£8,554.48</t>
  </si>
  <si>
    <t>£3,058.28</t>
  </si>
  <si>
    <t>£450,186.86</t>
  </si>
  <si>
    <t>£8,611.51</t>
  </si>
  <si>
    <t>£3,001.25</t>
  </si>
  <si>
    <t>£441,575.35</t>
  </si>
  <si>
    <t>£8,668.92</t>
  </si>
  <si>
    <t>£2,943.84</t>
  </si>
  <si>
    <t>£432,906.43</t>
  </si>
  <si>
    <t>£8,726.72</t>
  </si>
  <si>
    <t>£2,886.04</t>
  </si>
  <si>
    <t>£424,179.71</t>
  </si>
  <si>
    <t>£8,784.90</t>
  </si>
  <si>
    <t>£2,827.86</t>
  </si>
  <si>
    <t>£415,394.81</t>
  </si>
  <si>
    <t>£8,843.46</t>
  </si>
  <si>
    <t>£2,769.30</t>
  </si>
  <si>
    <t>£406,551.35</t>
  </si>
  <si>
    <t>£8,902.42</t>
  </si>
  <si>
    <t>£2,710.34</t>
  </si>
  <si>
    <t>£397,648.93</t>
  </si>
  <si>
    <t>£8,961.77</t>
  </si>
  <si>
    <t>£2,650.99</t>
  </si>
  <si>
    <t>£388,687.16</t>
  </si>
  <si>
    <t>£9,021.51</t>
  </si>
  <si>
    <t>£2,591.25</t>
  </si>
  <si>
    <t>£379,665.65</t>
  </si>
  <si>
    <t>£9,081.66</t>
  </si>
  <si>
    <t>£2,531.10</t>
  </si>
  <si>
    <t>£370,583.99</t>
  </si>
  <si>
    <t>£9,142.20</t>
  </si>
  <si>
    <t>£2,470.56</t>
  </si>
  <si>
    <t>£361,441.79</t>
  </si>
  <si>
    <t>£9,203.15</t>
  </si>
  <si>
    <t>£2,409.61</t>
  </si>
  <si>
    <t>£352,238.64</t>
  </si>
  <si>
    <t>£9,264.50</t>
  </si>
  <si>
    <t>£2,348.26</t>
  </si>
  <si>
    <t>£342,974.14</t>
  </si>
  <si>
    <t>£9,326.27</t>
  </si>
  <si>
    <t>£2,286.49</t>
  </si>
  <si>
    <t>£333,647.87</t>
  </si>
  <si>
    <t>£9,388.44</t>
  </si>
  <si>
    <t>£2,224.32</t>
  </si>
  <si>
    <t>£324,259.43</t>
  </si>
  <si>
    <t>£9,451.03</t>
  </si>
  <si>
    <t>£2,161.73</t>
  </si>
  <si>
    <t>£314,808.40</t>
  </si>
  <si>
    <t>£9,514.04</t>
  </si>
  <si>
    <t>£2,098.72</t>
  </si>
  <si>
    <t>£305,294.36</t>
  </si>
  <si>
    <t>£9,577.46</t>
  </si>
  <si>
    <t>£2,035.30</t>
  </si>
  <si>
    <t>£295,716.90</t>
  </si>
  <si>
    <t>£9,641.31</t>
  </si>
  <si>
    <t>£1,971.45</t>
  </si>
  <si>
    <t>£286,075.59</t>
  </si>
  <si>
    <t>£9,705.59</t>
  </si>
  <si>
    <t>£1,907.17</t>
  </si>
  <si>
    <t>£276,370.00</t>
  </si>
  <si>
    <t>£9,770.29</t>
  </si>
  <si>
    <t>£1,842.47</t>
  </si>
  <si>
    <t>£266,599.71</t>
  </si>
  <si>
    <t>£9,835.43</t>
  </si>
  <si>
    <t>£1,777.33</t>
  </si>
  <si>
    <t>£256,764.28</t>
  </si>
  <si>
    <t>£9,901.00</t>
  </si>
  <si>
    <t>£1,711.76</t>
  </si>
  <si>
    <t>£246,863.28</t>
  </si>
  <si>
    <t>£9,967.00</t>
  </si>
  <si>
    <t>£1,645.76</t>
  </si>
  <si>
    <t>£236,896.28</t>
  </si>
  <si>
    <t>£10,033.45</t>
  </si>
  <si>
    <t>£1,579.31</t>
  </si>
  <si>
    <t>£226,862.83</t>
  </si>
  <si>
    <t>£10,100.34</t>
  </si>
  <si>
    <t>£1,512.42</t>
  </si>
  <si>
    <t>£216,762.49</t>
  </si>
  <si>
    <t>£10,167.68</t>
  </si>
  <si>
    <t>£1,445.08</t>
  </si>
  <si>
    <t>£206,594.81</t>
  </si>
  <si>
    <t>£10,235.46</t>
  </si>
  <si>
    <t>£1,377.30</t>
  </si>
  <si>
    <t>£196,359.35</t>
  </si>
  <si>
    <t>£10,303.70</t>
  </si>
  <si>
    <t>£1,309.06</t>
  </si>
  <si>
    <t>£186,055.65</t>
  </si>
  <si>
    <t>£10,372.39</t>
  </si>
  <si>
    <t>£1,240.37</t>
  </si>
  <si>
    <t>£175,683.26</t>
  </si>
  <si>
    <t>£10,441.54</t>
  </si>
  <si>
    <t>£1,171.22</t>
  </si>
  <si>
    <t>£165,241.72</t>
  </si>
  <si>
    <t>£10,511.15</t>
  </si>
  <si>
    <t>£1,101.61</t>
  </si>
  <si>
    <t>£154,730.57</t>
  </si>
  <si>
    <t>£10,581.22</t>
  </si>
  <si>
    <t>£1,031.54</t>
  </si>
  <si>
    <t>£144,149.35</t>
  </si>
  <si>
    <t>£10,651.76</t>
  </si>
  <si>
    <t>£961.00</t>
  </si>
  <si>
    <t>£133,497.59</t>
  </si>
  <si>
    <t>£10,722.78</t>
  </si>
  <si>
    <t>£889.98</t>
  </si>
  <si>
    <t>£122,774.81</t>
  </si>
  <si>
    <t>£10,794.26</t>
  </si>
  <si>
    <t>£818.50</t>
  </si>
  <si>
    <t>£111,980.55</t>
  </si>
  <si>
    <t>£10,866.22</t>
  </si>
  <si>
    <t>£746.54</t>
  </si>
  <si>
    <t>£101,114.33</t>
  </si>
  <si>
    <t>£10,938.66</t>
  </si>
  <si>
    <t>£674.10</t>
  </si>
  <si>
    <t>£90,175.67</t>
  </si>
  <si>
    <t>£11,011.59</t>
  </si>
  <si>
    <t>£601.17</t>
  </si>
  <si>
    <t>£79,164.08</t>
  </si>
  <si>
    <t>£11,085.00</t>
  </si>
  <si>
    <t>£527.76</t>
  </si>
  <si>
    <t>£68,079.08</t>
  </si>
  <si>
    <t>£11,158.90</t>
  </si>
  <si>
    <t>£453.86</t>
  </si>
  <si>
    <t>£56,920.18</t>
  </si>
  <si>
    <t>£11,233.29</t>
  </si>
  <si>
    <t>£379.47</t>
  </si>
  <si>
    <t>£45,686.89</t>
  </si>
  <si>
    <t>£11,308.18</t>
  </si>
  <si>
    <t>£304.58</t>
  </si>
  <si>
    <t>£34,378.71</t>
  </si>
  <si>
    <t>£11,383.57</t>
  </si>
  <si>
    <t>£229.19</t>
  </si>
  <si>
    <t>£22,995.14</t>
  </si>
  <si>
    <t>£11,459.46</t>
  </si>
  <si>
    <t>£153.30</t>
  </si>
  <si>
    <t>£11,535.68</t>
  </si>
  <si>
    <t>£11,612.58</t>
  </si>
  <si>
    <t>£76.90</t>
  </si>
  <si>
    <t>£0.00</t>
  </si>
  <si>
    <t>£12,231.35</t>
  </si>
  <si>
    <t>£8,231.35</t>
  </si>
  <si>
    <t>£4,000.00</t>
  </si>
  <si>
    <t>£191,768.65</t>
  </si>
  <si>
    <t>£8,395.98</t>
  </si>
  <si>
    <t>£3,835.37</t>
  </si>
  <si>
    <t>£183,372.67</t>
  </si>
  <si>
    <t>£8,563.90</t>
  </si>
  <si>
    <t>£3,667.45</t>
  </si>
  <si>
    <t>£174,808.77</t>
  </si>
  <si>
    <t>£8,735.17</t>
  </si>
  <si>
    <t>£3,496.18</t>
  </si>
  <si>
    <t>£166,073.60</t>
  </si>
  <si>
    <t>£8,909.88</t>
  </si>
  <si>
    <t>£3,321.47</t>
  </si>
  <si>
    <t>£157,163.72</t>
  </si>
  <si>
    <t>£9,088.08</t>
  </si>
  <si>
    <t>£3,143.27</t>
  </si>
  <si>
    <t>£148,075.64</t>
  </si>
  <si>
    <t>£9,269.84</t>
  </si>
  <si>
    <t>£2,961.51</t>
  </si>
  <si>
    <t>£138,805.80</t>
  </si>
  <si>
    <t>£9,455.23</t>
  </si>
  <si>
    <t>£2,776.12</t>
  </si>
  <si>
    <t>£129,350.57</t>
  </si>
  <si>
    <t>£9,644.34</t>
  </si>
  <si>
    <t>£2,587.01</t>
  </si>
  <si>
    <t>£119,706.23</t>
  </si>
  <si>
    <t>£9,837.23</t>
  </si>
  <si>
    <t>£2,394.12</t>
  </si>
  <si>
    <t>£109,869.00</t>
  </si>
  <si>
    <t>£10,033.97</t>
  </si>
  <si>
    <t>£2,197.38</t>
  </si>
  <si>
    <t>£99,835.03</t>
  </si>
  <si>
    <t>£10,234.65</t>
  </si>
  <si>
    <t>£1,996.70</t>
  </si>
  <si>
    <t>£89,600.38</t>
  </si>
  <si>
    <t>£10,439.34</t>
  </si>
  <si>
    <t>£1,792.01</t>
  </si>
  <si>
    <t>£79,161.04</t>
  </si>
  <si>
    <t>£10,648.13</t>
  </si>
  <si>
    <t>£1,583.22</t>
  </si>
  <si>
    <t>£68,512.91</t>
  </si>
  <si>
    <t>£10,861.09</t>
  </si>
  <si>
    <t>£1,370.26</t>
  </si>
  <si>
    <t>£57,651.82</t>
  </si>
  <si>
    <t>£11,078.31</t>
  </si>
  <si>
    <t>£1,153.04</t>
  </si>
  <si>
    <t>£46,573.51</t>
  </si>
  <si>
    <t>£11,299.88</t>
  </si>
  <si>
    <t>£931.47</t>
  </si>
  <si>
    <t>£35,273.63</t>
  </si>
  <si>
    <t>£11,525.88</t>
  </si>
  <si>
    <t>£705.47</t>
  </si>
  <si>
    <t>£23,747.75</t>
  </si>
  <si>
    <t>£11,756.39</t>
  </si>
  <si>
    <t>£474.96</t>
  </si>
  <si>
    <t>£11,991.36</t>
  </si>
  <si>
    <t>£12,231.19</t>
  </si>
  <si>
    <t>£239.83</t>
  </si>
  <si>
    <t>£6,115.68</t>
  </si>
  <si>
    <t>£4,115.68</t>
  </si>
  <si>
    <t>£2,000.00</t>
  </si>
  <si>
    <t>£95,884.32</t>
  </si>
  <si>
    <t>£4,197.99</t>
  </si>
  <si>
    <t>£1,917.69</t>
  </si>
  <si>
    <t>£91,686.33</t>
  </si>
  <si>
    <t>£4,281.95</t>
  </si>
  <si>
    <t>£1,833.73</t>
  </si>
  <si>
    <t>£87,404.38</t>
  </si>
  <si>
    <t>£4,367.59</t>
  </si>
  <si>
    <t>£1,748.09</t>
  </si>
  <si>
    <t>£83,036.79</t>
  </si>
  <si>
    <t>£4,454.94</t>
  </si>
  <si>
    <t>£1,660.74</t>
  </si>
  <si>
    <t>£78,581.85</t>
  </si>
  <si>
    <t>£4,544.04</t>
  </si>
  <si>
    <t>£1,571.64</t>
  </si>
  <si>
    <t>£74,037.81</t>
  </si>
  <si>
    <t>£4,634.92</t>
  </si>
  <si>
    <t>£1,480.76</t>
  </si>
  <si>
    <t>£69,402.89</t>
  </si>
  <si>
    <t>£4,727.62</t>
  </si>
  <si>
    <t>£1,388.06</t>
  </si>
  <si>
    <t>£64,675.27</t>
  </si>
  <si>
    <t>£4,822.17</t>
  </si>
  <si>
    <t>£1,293.51</t>
  </si>
  <si>
    <t>£59,853.10</t>
  </si>
  <si>
    <t>£4,918.62</t>
  </si>
  <si>
    <t>£1,197.06</t>
  </si>
  <si>
    <t>£54,934.48</t>
  </si>
  <si>
    <t>£5,016.99</t>
  </si>
  <si>
    <t>£1,098.69</t>
  </si>
  <si>
    <t>£49,917.49</t>
  </si>
  <si>
    <t>£5,117.33</t>
  </si>
  <si>
    <t>£998.35</t>
  </si>
  <si>
    <t>£44,800.16</t>
  </si>
  <si>
    <t>£5,219.68</t>
  </si>
  <si>
    <t>£896.00</t>
  </si>
  <si>
    <t>£39,580.48</t>
  </si>
  <si>
    <t>£5,324.07</t>
  </si>
  <si>
    <t>£791.61</t>
  </si>
  <si>
    <t>£34,256.41</t>
  </si>
  <si>
    <t>£5,430.55</t>
  </si>
  <si>
    <t>£685.13</t>
  </si>
  <si>
    <t>£28,825.86</t>
  </si>
  <si>
    <t>£5,539.16</t>
  </si>
  <si>
    <t>£576.52</t>
  </si>
  <si>
    <t>£23,286.70</t>
  </si>
  <si>
    <t>£5,649.95</t>
  </si>
  <si>
    <t>£465.73</t>
  </si>
  <si>
    <t>£17,636.75</t>
  </si>
  <si>
    <t>£5,762.94</t>
  </si>
  <si>
    <t>£352.74</t>
  </si>
  <si>
    <t>£11,873.81</t>
  </si>
  <si>
    <t>£5,878.20</t>
  </si>
  <si>
    <t>£237.48</t>
  </si>
  <si>
    <t>£5,995.61</t>
  </si>
  <si>
    <t>£6,115.52</t>
  </si>
  <si>
    <t>£119.91</t>
  </si>
  <si>
    <t>loan 6</t>
  </si>
  <si>
    <t>loan 5</t>
  </si>
  <si>
    <t>loan 4</t>
  </si>
  <si>
    <t>loan 3</t>
  </si>
  <si>
    <t xml:space="preserve">loan 2 </t>
  </si>
  <si>
    <t>loan 1</t>
  </si>
  <si>
    <t>total o/s plus int:</t>
  </si>
  <si>
    <t>ACTUAL REPAYMENT SCHEDULE</t>
  </si>
  <si>
    <t>£2,899.93</t>
  </si>
  <si>
    <t>£2,149.93</t>
  </si>
  <si>
    <t>£750.00</t>
  </si>
  <si>
    <t>£147,850.07</t>
  </si>
  <si>
    <t>£2,160.68</t>
  </si>
  <si>
    <t>£739.25</t>
  </si>
  <si>
    <t>£145,689.39</t>
  </si>
  <si>
    <t>£2,171.48</t>
  </si>
  <si>
    <t>£728.45</t>
  </si>
  <si>
    <t>£143,517.91</t>
  </si>
  <si>
    <t>£2,182.34</t>
  </si>
  <si>
    <t>£717.59</t>
  </si>
  <si>
    <t>£141,335.57</t>
  </si>
  <si>
    <t>£2,193.25</t>
  </si>
  <si>
    <t>£706.68</t>
  </si>
  <si>
    <t>£139,142.32</t>
  </si>
  <si>
    <t>£2,204.22</t>
  </si>
  <si>
    <t>£695.71</t>
  </si>
  <si>
    <t>£136,938.10</t>
  </si>
  <si>
    <t>£2,215.24</t>
  </si>
  <si>
    <t>£684.69</t>
  </si>
  <si>
    <t>£134,722.86</t>
  </si>
  <si>
    <t>£2,226.32</t>
  </si>
  <si>
    <t>£673.61</t>
  </si>
  <si>
    <t>£132,496.54</t>
  </si>
  <si>
    <t>£2,237.45</t>
  </si>
  <si>
    <t>£662.48</t>
  </si>
  <si>
    <t>£130,259.09</t>
  </si>
  <si>
    <t>£2,248.63</t>
  </si>
  <si>
    <t>£651.30</t>
  </si>
  <si>
    <t>£128,010.46</t>
  </si>
  <si>
    <t>£2,259.88</t>
  </si>
  <si>
    <t>£640.05</t>
  </si>
  <si>
    <t>£125,750.58</t>
  </si>
  <si>
    <t>£2,271.18</t>
  </si>
  <si>
    <t>£628.75</t>
  </si>
  <si>
    <t>£123,479.40</t>
  </si>
  <si>
    <t>£2,282.53</t>
  </si>
  <si>
    <t>£617.40</t>
  </si>
  <si>
    <t>£121,196.87</t>
  </si>
  <si>
    <t>£2,293.95</t>
  </si>
  <si>
    <t>£605.98</t>
  </si>
  <si>
    <t>£118,902.92</t>
  </si>
  <si>
    <t>£2,305.42</t>
  </si>
  <si>
    <t>£594.51</t>
  </si>
  <si>
    <t>£116,597.50</t>
  </si>
  <si>
    <t>£2,316.94</t>
  </si>
  <si>
    <t>£582.99</t>
  </si>
  <si>
    <t>£114,280.56</t>
  </si>
  <si>
    <t>£2,328.53</t>
  </si>
  <si>
    <t>£571.40</t>
  </si>
  <si>
    <t>£111,952.03</t>
  </si>
  <si>
    <t>£2,340.17</t>
  </si>
  <si>
    <t>£559.76</t>
  </si>
  <si>
    <t>£109,611.86</t>
  </si>
  <si>
    <t>£2,351.87</t>
  </si>
  <si>
    <t>£548.06</t>
  </si>
  <si>
    <t>£107,259.99</t>
  </si>
  <si>
    <t>£2,363.63</t>
  </si>
  <si>
    <t>£536.30</t>
  </si>
  <si>
    <t>£104,896.36</t>
  </si>
  <si>
    <t>£2,375.45</t>
  </si>
  <si>
    <t>£524.48</t>
  </si>
  <si>
    <t>£102,520.91</t>
  </si>
  <si>
    <t>£2,387.33</t>
  </si>
  <si>
    <t>£512.60</t>
  </si>
  <si>
    <t>£100,133.58</t>
  </si>
  <si>
    <t>£2,399.26</t>
  </si>
  <si>
    <t>£500.67</t>
  </si>
  <si>
    <t>£97,734.32</t>
  </si>
  <si>
    <t>£2,411.26</t>
  </si>
  <si>
    <t>£488.67</t>
  </si>
  <si>
    <t>£95,323.06</t>
  </si>
  <si>
    <t>£2,423.31</t>
  </si>
  <si>
    <t>£476.62</t>
  </si>
  <si>
    <t>£92,899.75</t>
  </si>
  <si>
    <t>£2,435.43</t>
  </si>
  <si>
    <t>£464.50</t>
  </si>
  <si>
    <t>£90,464.32</t>
  </si>
  <si>
    <t>£2,447.61</t>
  </si>
  <si>
    <t>£452.32</t>
  </si>
  <si>
    <t>£88,016.71</t>
  </si>
  <si>
    <t>£2,459.85</t>
  </si>
  <si>
    <t>£440.08</t>
  </si>
  <si>
    <t>£85,556.86</t>
  </si>
  <si>
    <t>£2,472.15</t>
  </si>
  <si>
    <t>£427.78</t>
  </si>
  <si>
    <t>£83,084.71</t>
  </si>
  <si>
    <t>£2,484.51</t>
  </si>
  <si>
    <t>£415.42</t>
  </si>
  <si>
    <t>£80,600.20</t>
  </si>
  <si>
    <t>£2,496.93</t>
  </si>
  <si>
    <t>£403.00</t>
  </si>
  <si>
    <t>£78,103.27</t>
  </si>
  <si>
    <t>£2,509.41</t>
  </si>
  <si>
    <t>£390.52</t>
  </si>
  <si>
    <t>£75,593.86</t>
  </si>
  <si>
    <t>£2,521.96</t>
  </si>
  <si>
    <t>£377.97</t>
  </si>
  <si>
    <t>£73,071.90</t>
  </si>
  <si>
    <t>£2,534.57</t>
  </si>
  <si>
    <t>£365.36</t>
  </si>
  <si>
    <t>£70,537.33</t>
  </si>
  <si>
    <t>£2,547.24</t>
  </si>
  <si>
    <t>£352.69</t>
  </si>
  <si>
    <t>£67,990.09</t>
  </si>
  <si>
    <t>£2,559.98</t>
  </si>
  <si>
    <t>£339.95</t>
  </si>
  <si>
    <t>£65,430.11</t>
  </si>
  <si>
    <t>£2,572.78</t>
  </si>
  <si>
    <t>£327.15</t>
  </si>
  <si>
    <t>£62,857.33</t>
  </si>
  <si>
    <t>£2,585.64</t>
  </si>
  <si>
    <t>£314.29</t>
  </si>
  <si>
    <t>£60,271.69</t>
  </si>
  <si>
    <t>£2,598.57</t>
  </si>
  <si>
    <t>£301.36</t>
  </si>
  <si>
    <t>£57,673.12</t>
  </si>
  <si>
    <t>£2,611.56</t>
  </si>
  <si>
    <t>£288.37</t>
  </si>
  <si>
    <t>£55,061.56</t>
  </si>
  <si>
    <t>£2,624.62</t>
  </si>
  <si>
    <t>£275.31</t>
  </si>
  <si>
    <t>£52,436.94</t>
  </si>
  <si>
    <t>£2,637.75</t>
  </si>
  <si>
    <t>£262.18</t>
  </si>
  <si>
    <t>£49,799.19</t>
  </si>
  <si>
    <t>£2,650.93</t>
  </si>
  <si>
    <t>£249.00</t>
  </si>
  <si>
    <t>£47,148.26</t>
  </si>
  <si>
    <t>£2,664.19</t>
  </si>
  <si>
    <t>£235.74</t>
  </si>
  <si>
    <t>£44,484.07</t>
  </si>
  <si>
    <t>£2,677.51</t>
  </si>
  <si>
    <t>£222.42</t>
  </si>
  <si>
    <t>£41,806.56</t>
  </si>
  <si>
    <t>£2,690.90</t>
  </si>
  <si>
    <t>£209.03</t>
  </si>
  <si>
    <t>£39,115.66</t>
  </si>
  <si>
    <t>£2,704.35</t>
  </si>
  <si>
    <t>£195.58</t>
  </si>
  <si>
    <t>£36,411.31</t>
  </si>
  <si>
    <t>£2,717.87</t>
  </si>
  <si>
    <t>£182.06</t>
  </si>
  <si>
    <t>£33,693.44</t>
  </si>
  <si>
    <t>£2,731.46</t>
  </si>
  <si>
    <t>£168.47</t>
  </si>
  <si>
    <t>£30,961.98</t>
  </si>
  <si>
    <t>£2,745.12</t>
  </si>
  <si>
    <t>£154.81</t>
  </si>
  <si>
    <t>£28,216.86</t>
  </si>
  <si>
    <t>£2,758.85</t>
  </si>
  <si>
    <t>£141.08</t>
  </si>
  <si>
    <t>£25,458.01</t>
  </si>
  <si>
    <t>£2,772.64</t>
  </si>
  <si>
    <t>£127.29</t>
  </si>
  <si>
    <t>£22,685.37</t>
  </si>
  <si>
    <t>£2,786.50</t>
  </si>
  <si>
    <t>£113.43</t>
  </si>
  <si>
    <t>£19,898.87</t>
  </si>
  <si>
    <t>£2,800.44</t>
  </si>
  <si>
    <t>£99.49</t>
  </si>
  <si>
    <t>£17,098.43</t>
  </si>
  <si>
    <t>£2,814.44</t>
  </si>
  <si>
    <t>£85.49</t>
  </si>
  <si>
    <t>£14,283.99</t>
  </si>
  <si>
    <t>£2,828.51</t>
  </si>
  <si>
    <t>£71.42</t>
  </si>
  <si>
    <t>£11,455.48</t>
  </si>
  <si>
    <t>£2,842.65</t>
  </si>
  <si>
    <t>£57.28</t>
  </si>
  <si>
    <t>£8,612.83</t>
  </si>
  <si>
    <t>£2,856.87</t>
  </si>
  <si>
    <t>£43.06</t>
  </si>
  <si>
    <t>£5,755.96</t>
  </si>
  <si>
    <t>£2,871.15</t>
  </si>
  <si>
    <t>£28.78</t>
  </si>
  <si>
    <t>£2,884.81</t>
  </si>
  <si>
    <t>£2,899.23</t>
  </si>
  <si>
    <t>£14.42</t>
  </si>
  <si>
    <t>£3,649.76</t>
  </si>
  <si>
    <t>£2,449.76</t>
  </si>
  <si>
    <t>£1,200.00</t>
  </si>
  <si>
    <t>£177,550.24</t>
  </si>
  <si>
    <t>£2,466.09</t>
  </si>
  <si>
    <t>£1,183.67</t>
  </si>
  <si>
    <t>£175,084.15</t>
  </si>
  <si>
    <t>£2,482.53</t>
  </si>
  <si>
    <t>£1,167.23</t>
  </si>
  <si>
    <t>£172,601.62</t>
  </si>
  <si>
    <t>£2,499.08</t>
  </si>
  <si>
    <t>£1,150.68</t>
  </si>
  <si>
    <t>£170,102.54</t>
  </si>
  <si>
    <t>£2,515.74</t>
  </si>
  <si>
    <t>£1,134.02</t>
  </si>
  <si>
    <t>£167,586.80</t>
  </si>
  <si>
    <t>£2,532.51</t>
  </si>
  <si>
    <t>£1,117.25</t>
  </si>
  <si>
    <t>£165,054.29</t>
  </si>
  <si>
    <t>£2,549.40</t>
  </si>
  <si>
    <t>£1,100.36</t>
  </si>
  <si>
    <t>£162,504.89</t>
  </si>
  <si>
    <t>£2,566.39</t>
  </si>
  <si>
    <t>£1,083.37</t>
  </si>
  <si>
    <t>£159,938.50</t>
  </si>
  <si>
    <t>£2,583.50</t>
  </si>
  <si>
    <t>£1,066.26</t>
  </si>
  <si>
    <t>£157,355.00</t>
  </si>
  <si>
    <t>£2,600.73</t>
  </si>
  <si>
    <t>£1,049.03</t>
  </si>
  <si>
    <t>£154,754.27</t>
  </si>
  <si>
    <t>£2,618.06</t>
  </si>
  <si>
    <t>£1,031.70</t>
  </si>
  <si>
    <t>£152,136.21</t>
  </si>
  <si>
    <t>£2,635.52</t>
  </si>
  <si>
    <t>£1,014.24</t>
  </si>
  <si>
    <t>£149,500.69</t>
  </si>
  <si>
    <t>£2,653.09</t>
  </si>
  <si>
    <t>£996.67</t>
  </si>
  <si>
    <t>£146,847.60</t>
  </si>
  <si>
    <t>£2,670.78</t>
  </si>
  <si>
    <t>£978.98</t>
  </si>
  <si>
    <t>£144,176.82</t>
  </si>
  <si>
    <t>£2,688.58</t>
  </si>
  <si>
    <t>£961.18</t>
  </si>
  <si>
    <t>£141,488.24</t>
  </si>
  <si>
    <t>£2,706.51</t>
  </si>
  <si>
    <t>£943.25</t>
  </si>
  <si>
    <t>£138,781.73</t>
  </si>
  <si>
    <t>£2,724.55</t>
  </si>
  <si>
    <t>£925.21</t>
  </si>
  <si>
    <t>£136,057.18</t>
  </si>
  <si>
    <t>£2,742.71</t>
  </si>
  <si>
    <t>£907.05</t>
  </si>
  <si>
    <t>£133,314.47</t>
  </si>
  <si>
    <t>£2,761.00</t>
  </si>
  <si>
    <t>£888.76</t>
  </si>
  <si>
    <t>£130,553.47</t>
  </si>
  <si>
    <t>£2,779.40</t>
  </si>
  <si>
    <t>£870.36</t>
  </si>
  <si>
    <t>£127,774.07</t>
  </si>
  <si>
    <t>£2,797.93</t>
  </si>
  <si>
    <t>£851.83</t>
  </si>
  <si>
    <t>£124,976.14</t>
  </si>
  <si>
    <t>£2,816.59</t>
  </si>
  <si>
    <t>£833.17</t>
  </si>
  <si>
    <t>£122,159.55</t>
  </si>
  <si>
    <t>£2,835.36</t>
  </si>
  <si>
    <t>£814.40</t>
  </si>
  <si>
    <t>£119,324.19</t>
  </si>
  <si>
    <t>£2,854.27</t>
  </si>
  <si>
    <t>£795.49</t>
  </si>
  <si>
    <t>£116,469.92</t>
  </si>
  <si>
    <t>£2,873.29</t>
  </si>
  <si>
    <t>£776.47</t>
  </si>
  <si>
    <t>£113,596.63</t>
  </si>
  <si>
    <t>£2,892.45</t>
  </si>
  <si>
    <t>£757.31</t>
  </si>
  <si>
    <t>£110,704.18</t>
  </si>
  <si>
    <t>£2,911.73</t>
  </si>
  <si>
    <t>£738.03</t>
  </si>
  <si>
    <t>£107,792.45</t>
  </si>
  <si>
    <t>£2,931.14</t>
  </si>
  <si>
    <t>£718.62</t>
  </si>
  <si>
    <t>£104,861.31</t>
  </si>
  <si>
    <t>£2,950.68</t>
  </si>
  <si>
    <t>£699.08</t>
  </si>
  <si>
    <t>£101,910.63</t>
  </si>
  <si>
    <t>£2,970.36</t>
  </si>
  <si>
    <t>£679.40</t>
  </si>
  <si>
    <t>£98,940.27</t>
  </si>
  <si>
    <t>£2,990.16</t>
  </si>
  <si>
    <t>£659.60</t>
  </si>
  <si>
    <t>£95,950.11</t>
  </si>
  <si>
    <t>£3,010.09</t>
  </si>
  <si>
    <t>£639.67</t>
  </si>
  <si>
    <t>£92,940.02</t>
  </si>
  <si>
    <t>£3,030.16</t>
  </si>
  <si>
    <t>£619.60</t>
  </si>
  <si>
    <t>£89,909.86</t>
  </si>
  <si>
    <t>£3,050.36</t>
  </si>
  <si>
    <t>£599.40</t>
  </si>
  <si>
    <t>£86,859.50</t>
  </si>
  <si>
    <t>£3,070.70</t>
  </si>
  <si>
    <t>£579.06</t>
  </si>
  <si>
    <t>£83,788.80</t>
  </si>
  <si>
    <t>£3,091.17</t>
  </si>
  <si>
    <t>£558.59</t>
  </si>
  <si>
    <t>£80,697.63</t>
  </si>
  <si>
    <t>£3,111.78</t>
  </si>
  <si>
    <t>£537.98</t>
  </si>
  <si>
    <t>£77,585.85</t>
  </si>
  <si>
    <t>£3,132.52</t>
  </si>
  <si>
    <t>£517.24</t>
  </si>
  <si>
    <t>£74,453.33</t>
  </si>
  <si>
    <t>£3,153.40</t>
  </si>
  <si>
    <t>£496.36</t>
  </si>
  <si>
    <t>£71,299.93</t>
  </si>
  <si>
    <t>£3,174.43</t>
  </si>
  <si>
    <t>£475.33</t>
  </si>
  <si>
    <t>£68,125.50</t>
  </si>
  <si>
    <t>£3,195.59</t>
  </si>
  <si>
    <t>£454.17</t>
  </si>
  <si>
    <t>£64,929.91</t>
  </si>
  <si>
    <t>£3,216.89</t>
  </si>
  <si>
    <t>£432.87</t>
  </si>
  <si>
    <t>£61,713.02</t>
  </si>
  <si>
    <t>£3,238.34</t>
  </si>
  <si>
    <t>£411.42</t>
  </si>
  <si>
    <t>£58,474.68</t>
  </si>
  <si>
    <t>£3,259.93</t>
  </si>
  <si>
    <t>£389.83</t>
  </si>
  <si>
    <t>£55,214.75</t>
  </si>
  <si>
    <t>£3,281.66</t>
  </si>
  <si>
    <t>£368.10</t>
  </si>
  <si>
    <t>£51,933.09</t>
  </si>
  <si>
    <t>Interest</t>
  </si>
  <si>
    <t>£3,303.54</t>
  </si>
  <si>
    <t>£346.22</t>
  </si>
  <si>
    <t>£48,629.55</t>
  </si>
  <si>
    <t>£3,325.56</t>
  </si>
  <si>
    <t>£324.20</t>
  </si>
  <si>
    <t>£45,303.99</t>
  </si>
  <si>
    <t>£3,347.73</t>
  </si>
  <si>
    <t>£302.03</t>
  </si>
  <si>
    <t>£41,956.26</t>
  </si>
  <si>
    <t>£3,370.05</t>
  </si>
  <si>
    <t>£279.71</t>
  </si>
  <si>
    <t>£38,586.21</t>
  </si>
  <si>
    <t>£3,392.52</t>
  </si>
  <si>
    <t>£257.24</t>
  </si>
  <si>
    <t>£35,193.69</t>
  </si>
  <si>
    <t>£3,415.14</t>
  </si>
  <si>
    <t>£234.62</t>
  </si>
  <si>
    <t>£31,778.55</t>
  </si>
  <si>
    <t>£3,437.90</t>
  </si>
  <si>
    <t>£211.86</t>
  </si>
  <si>
    <t>£28,340.65</t>
  </si>
  <si>
    <t>£3,460.82</t>
  </si>
  <si>
    <t>£188.94</t>
  </si>
  <si>
    <t>£24,879.83</t>
  </si>
  <si>
    <t>£3,483.89</t>
  </si>
  <si>
    <t>£165.87</t>
  </si>
  <si>
    <t>£21,395.94</t>
  </si>
  <si>
    <t>£3,507.12</t>
  </si>
  <si>
    <t>£142.64</t>
  </si>
  <si>
    <t>£17,888.82</t>
  </si>
  <si>
    <t>£3,530.50</t>
  </si>
  <si>
    <t>£119.26</t>
  </si>
  <si>
    <t>£14,358.32</t>
  </si>
  <si>
    <t>£3,554.04</t>
  </si>
  <si>
    <t>£95.72</t>
  </si>
  <si>
    <t>£10,804.28</t>
  </si>
  <si>
    <t>£3,577.73</t>
  </si>
  <si>
    <t>£72.03</t>
  </si>
  <si>
    <t>£7,226.55</t>
  </si>
  <si>
    <t>£3,601.58</t>
  </si>
  <si>
    <t>£48.18</t>
  </si>
  <si>
    <t>£3,624.97</t>
  </si>
  <si>
    <t>£3,649.14</t>
  </si>
  <si>
    <t>£24.17</t>
  </si>
  <si>
    <t>£9,173.51</t>
  </si>
  <si>
    <t>£6,173.51</t>
  </si>
  <si>
    <t>£3,000.00</t>
  </si>
  <si>
    <t>£143,826.49</t>
  </si>
  <si>
    <t>£6,296.98</t>
  </si>
  <si>
    <t>£2,876.53</t>
  </si>
  <si>
    <t>£137,529.51</t>
  </si>
  <si>
    <t>£6,422.92</t>
  </si>
  <si>
    <t>£2,750.59</t>
  </si>
  <si>
    <t>£131,106.59</t>
  </si>
  <si>
    <t>£6,551.38</t>
  </si>
  <si>
    <t>£2,622.13</t>
  </si>
  <si>
    <t>£124,555.21</t>
  </si>
  <si>
    <t>£6,682.41</t>
  </si>
  <si>
    <t>£2,491.10</t>
  </si>
  <si>
    <t>£117,872.80</t>
  </si>
  <si>
    <t>£6,816.05</t>
  </si>
  <si>
    <t>£2,357.46</t>
  </si>
  <si>
    <t>£111,056.75</t>
  </si>
  <si>
    <t>£6,952.37</t>
  </si>
  <si>
    <t>£2,221.14</t>
  </si>
  <si>
    <t>£104,104.38</t>
  </si>
  <si>
    <t>£7,091.42</t>
  </si>
  <si>
    <t>£2,082.09</t>
  </si>
  <si>
    <t>£97,012.96</t>
  </si>
  <si>
    <t>£7,233.25</t>
  </si>
  <si>
    <t>£1,940.26</t>
  </si>
  <si>
    <t>£89,779.71</t>
  </si>
  <si>
    <t>£7,377.92</t>
  </si>
  <si>
    <t>£1,795.59</t>
  </si>
  <si>
    <t>£82,401.79</t>
  </si>
  <si>
    <t>£7,525.47</t>
  </si>
  <si>
    <t>£1,648.04</t>
  </si>
  <si>
    <t>£74,876.32</t>
  </si>
  <si>
    <t>£7,675.98</t>
  </si>
  <si>
    <t>£1,497.53</t>
  </si>
  <si>
    <t>£67,200.34</t>
  </si>
  <si>
    <t>£7,829.50</t>
  </si>
  <si>
    <t>£1,344.01</t>
  </si>
  <si>
    <t>£59,370.84</t>
  </si>
  <si>
    <t>£7,986.09</t>
  </si>
  <si>
    <t>£1,187.42</t>
  </si>
  <si>
    <t>£51,384.75</t>
  </si>
  <si>
    <t>£8,145.81</t>
  </si>
  <si>
    <t>£1,027.70</t>
  </si>
  <si>
    <t>£43,238.94</t>
  </si>
  <si>
    <t>£8,308.73</t>
  </si>
  <si>
    <t>£864.78</t>
  </si>
  <si>
    <t>£34,930.21</t>
  </si>
  <si>
    <t>£8,474.91</t>
  </si>
  <si>
    <t>£698.60</t>
  </si>
  <si>
    <t>£26,455.30</t>
  </si>
  <si>
    <t>£8,644.40</t>
  </si>
  <si>
    <t>£529.11</t>
  </si>
  <si>
    <t>£17,810.90</t>
  </si>
  <si>
    <t>£8,817.29</t>
  </si>
  <si>
    <t>£356.22</t>
  </si>
  <si>
    <t>£8,993.61</t>
  </si>
  <si>
    <t>£9,173.48</t>
  </si>
  <si>
    <t>£179.87</t>
  </si>
  <si>
    <t>Repayment</t>
  </si>
  <si>
    <t xml:space="preserve">Capital </t>
  </si>
  <si>
    <t>Capital o/s</t>
  </si>
  <si>
    <t>plus interest 1/8/17</t>
  </si>
  <si>
    <t>interest o/s</t>
  </si>
  <si>
    <t>total loans o/s 1/8/17</t>
  </si>
  <si>
    <t>loan 7</t>
  </si>
  <si>
    <t>loan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</si>
</sst>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_-&quot;€&quot;* #,##0.00_-;\-&quot;€&quot;* #,##0.00_-;_-&quot;€&quot;* &quot;-&quot;??_-;_-@_-"/>
    <numFmt numFmtId="165" formatCode="m/d/yy;@"/>
    <numFmt numFmtId="167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6" fontId="0" fillId="0" borderId="0" xfId="0" applyNumberFormat="1"/>
    <xf numFmtId="14" fontId="0" fillId="0" borderId="0" xfId="0" applyNumberFormat="1"/>
    <xf numFmtId="44" fontId="0" fillId="0" borderId="0" xfId="1" applyFont="1"/>
    <xf numFmtId="14" fontId="0" fillId="0" borderId="0" xfId="1" applyNumberFormat="1" applyFont="1"/>
    <xf numFmtId="44" fontId="0" fillId="0" borderId="0" xfId="1" applyNumberFormat="1" applyFont="1"/>
    <xf numFmtId="9" fontId="0" fillId="0" borderId="0" xfId="1" applyNumberFormat="1" applyFont="1"/>
    <xf numFmtId="14" fontId="3" fillId="0" borderId="0" xfId="1" applyNumberFormat="1" applyFont="1"/>
    <xf numFmtId="44" fontId="3" fillId="0" borderId="0" xfId="1" applyFont="1"/>
    <xf numFmtId="14" fontId="3" fillId="0" borderId="0" xfId="0" applyNumberFormat="1" applyFont="1"/>
    <xf numFmtId="44" fontId="2" fillId="0" borderId="0" xfId="1" applyFont="1"/>
    <xf numFmtId="44" fontId="4" fillId="0" borderId="0" xfId="1" applyFont="1"/>
    <xf numFmtId="44" fontId="3" fillId="0" borderId="0" xfId="1" applyNumberFormat="1" applyFont="1"/>
    <xf numFmtId="0" fontId="2" fillId="0" borderId="0" xfId="0" applyFont="1"/>
    <xf numFmtId="0" fontId="4" fillId="0" borderId="0" xfId="0" applyFont="1"/>
    <xf numFmtId="9" fontId="0" fillId="0" borderId="0" xfId="0" applyNumberFormat="1"/>
    <xf numFmtId="44" fontId="0" fillId="0" borderId="0" xfId="0" applyNumberFormat="1"/>
    <xf numFmtId="44" fontId="3" fillId="0" borderId="0" xfId="0" applyNumberFormat="1" applyFont="1"/>
    <xf numFmtId="4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15" fontId="0" fillId="0" borderId="0" xfId="0" applyNumberFormat="1"/>
    <xf numFmtId="2" fontId="0" fillId="0" borderId="0" xfId="0" applyNumberFormat="1"/>
    <xf numFmtId="8" fontId="0" fillId="0" borderId="0" xfId="0" applyNumberFormat="1"/>
    <xf numFmtId="164" fontId="5" fillId="0" borderId="0" xfId="0" applyNumberFormat="1" applyFont="1"/>
    <xf numFmtId="8" fontId="5" fillId="0" borderId="0" xfId="0" applyNumberFormat="1" applyFont="1"/>
    <xf numFmtId="164" fontId="5" fillId="0" borderId="1" xfId="0" applyNumberFormat="1" applyFont="1" applyBorder="1"/>
    <xf numFmtId="44" fontId="5" fillId="0" borderId="1" xfId="0" applyNumberFormat="1" applyFont="1" applyBorder="1"/>
    <xf numFmtId="0" fontId="5" fillId="0" borderId="0" xfId="0" applyFont="1"/>
    <xf numFmtId="165" fontId="0" fillId="0" borderId="0" xfId="1" applyNumberFormat="1" applyFont="1" applyBorder="1"/>
    <xf numFmtId="44" fontId="5" fillId="0" borderId="0" xfId="0" applyNumberFormat="1" applyFont="1"/>
    <xf numFmtId="167" fontId="5" fillId="0" borderId="0" xfId="0" applyNumberFormat="1" applyFont="1"/>
  </cellXfs>
  <cellStyles count="2">
    <cellStyle name="Currency" xfId="1" builtinId="4"/>
    <cellStyle name="Normal" xfId="0" builtinId="0"/>
  </cellStyles>
  <dxfs count="8">
    <dxf>
      <border>
        <bottom style="thin">
          <color indexed="49"/>
        </bottom>
      </border>
    </dxf>
    <dxf>
      <font>
        <b val="0"/>
        <i val="0"/>
        <condense val="0"/>
        <extend val="0"/>
        <color indexed="9"/>
      </font>
      <fill>
        <patternFill patternType="solid">
          <bgColor indexed="9"/>
        </patternFill>
      </fill>
      <border>
        <left/>
        <right/>
        <top/>
        <bottom/>
      </border>
    </dxf>
    <dxf>
      <border>
        <top/>
        <bottom style="thin">
          <color indexed="49"/>
        </bottom>
      </border>
    </dxf>
    <dxf>
      <font>
        <b val="0"/>
        <i val="0"/>
        <condense val="0"/>
        <extend val="0"/>
        <color indexed="9"/>
      </font>
      <fill>
        <patternFill patternType="solid">
          <bgColor indexed="9"/>
        </patternFill>
      </fill>
      <border>
        <left/>
        <right/>
        <top/>
        <bottom/>
      </border>
    </dxf>
    <dxf>
      <border>
        <bottom style="thin">
          <color indexed="49"/>
        </bottom>
      </border>
    </dxf>
    <dxf>
      <font>
        <b val="0"/>
        <i val="0"/>
        <condense val="0"/>
        <extend val="0"/>
        <color indexed="9"/>
      </font>
      <fill>
        <patternFill patternType="solid">
          <bgColor indexed="9"/>
        </patternFill>
      </fill>
      <border>
        <left/>
        <right/>
        <top/>
        <bottom/>
      </border>
    </dxf>
    <dxf>
      <border>
        <top/>
        <bottom style="thin">
          <color indexed="49"/>
        </bottom>
      </border>
    </dxf>
    <dxf>
      <font>
        <b val="0"/>
        <i val="0"/>
        <condense val="0"/>
        <extend val="0"/>
        <color indexed="9"/>
      </font>
      <fill>
        <patternFill patternType="solid">
          <bgColor indexed="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180975</xdr:rowOff>
    </xdr:from>
    <xdr:to>
      <xdr:col>19</xdr:col>
      <xdr:colOff>368935</xdr:colOff>
      <xdr:row>42</xdr:row>
      <xdr:rowOff>5080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80975"/>
          <a:ext cx="5731510" cy="78251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topLeftCell="A13" workbookViewId="0">
      <selection activeCell="B44" sqref="B44"/>
    </sheetView>
  </sheetViews>
  <sheetFormatPr defaultRowHeight="15" x14ac:dyDescent="0.25"/>
  <cols>
    <col min="1" max="1" width="21.5703125" customWidth="1"/>
    <col min="2" max="2" width="14.140625" customWidth="1"/>
    <col min="3" max="3" width="11.5703125" bestFit="1" customWidth="1"/>
    <col min="4" max="4" width="12.5703125" bestFit="1" customWidth="1"/>
    <col min="5" max="5" width="11.5703125" bestFit="1" customWidth="1"/>
    <col min="6" max="6" width="12.5703125" bestFit="1" customWidth="1"/>
    <col min="7" max="7" width="17.85546875" bestFit="1" customWidth="1"/>
    <col min="8" max="8" width="12.5703125" bestFit="1" customWidth="1"/>
    <col min="9" max="9" width="11.5703125" bestFit="1" customWidth="1"/>
    <col min="10" max="10" width="12.5703125" bestFit="1" customWidth="1"/>
    <col min="11" max="11" width="11.5703125" bestFit="1" customWidth="1"/>
    <col min="12" max="12" width="12.5703125" bestFit="1" customWidth="1"/>
    <col min="13" max="13" width="17.85546875" bestFit="1" customWidth="1"/>
    <col min="14" max="14" width="12.5703125" bestFit="1" customWidth="1"/>
    <col min="15" max="15" width="11.5703125" bestFit="1" customWidth="1"/>
    <col min="16" max="16" width="12.5703125" bestFit="1" customWidth="1"/>
    <col min="17" max="17" width="11.5703125" bestFit="1" customWidth="1"/>
    <col min="18" max="18" width="12.5703125" bestFit="1" customWidth="1"/>
    <col min="19" max="19" width="17.85546875" bestFit="1" customWidth="1"/>
    <col min="20" max="20" width="12.5703125" bestFit="1" customWidth="1"/>
    <col min="22" max="22" width="12.5703125" bestFit="1" customWidth="1"/>
    <col min="24" max="24" width="10.7109375" bestFit="1" customWidth="1"/>
  </cols>
  <sheetData>
    <row r="1" spans="1:12" x14ac:dyDescent="0.25">
      <c r="A1" t="s">
        <v>5</v>
      </c>
      <c r="B1" s="3">
        <v>572723</v>
      </c>
      <c r="C1" t="s">
        <v>0</v>
      </c>
      <c r="D1" s="3" t="s">
        <v>2</v>
      </c>
      <c r="E1" s="1" t="s">
        <v>1</v>
      </c>
      <c r="F1" s="2" t="s">
        <v>3</v>
      </c>
      <c r="G1" s="2"/>
      <c r="H1" s="3"/>
      <c r="J1" s="3"/>
      <c r="K1" s="1"/>
      <c r="L1" s="2"/>
    </row>
    <row r="2" spans="1:12" s="3" customFormat="1" x14ac:dyDescent="0.25">
      <c r="A2" s="6">
        <v>0.08</v>
      </c>
      <c r="B2" s="7">
        <v>41565</v>
      </c>
      <c r="C2" s="8">
        <v>81289.320000000007</v>
      </c>
      <c r="D2" s="8">
        <v>55665.69</v>
      </c>
      <c r="E2" s="8">
        <v>25623.63</v>
      </c>
      <c r="F2" s="8">
        <f>B1-D2</f>
        <v>517057.31</v>
      </c>
      <c r="H2" s="4" t="s">
        <v>15</v>
      </c>
      <c r="L2" s="5"/>
    </row>
    <row r="3" spans="1:12" s="3" customFormat="1" x14ac:dyDescent="0.25">
      <c r="B3" s="7">
        <v>41593</v>
      </c>
      <c r="C3" s="8">
        <v>11612.76</v>
      </c>
      <c r="D3" s="8">
        <v>8165.71</v>
      </c>
      <c r="E3" s="8">
        <v>3447.05</v>
      </c>
      <c r="F3" s="8">
        <f>F2-D3</f>
        <v>508891.6</v>
      </c>
      <c r="H3" s="4"/>
    </row>
    <row r="4" spans="1:12" s="3" customFormat="1" x14ac:dyDescent="0.25">
      <c r="B4" s="7">
        <v>41688</v>
      </c>
      <c r="C4" s="8">
        <v>23225.52</v>
      </c>
      <c r="D4" s="8">
        <v>16495.099999999999</v>
      </c>
      <c r="E4" s="8">
        <v>6730.42</v>
      </c>
      <c r="F4" s="8">
        <f>F3-D4</f>
        <v>492396.5</v>
      </c>
    </row>
    <row r="5" spans="1:12" s="3" customFormat="1" x14ac:dyDescent="0.25">
      <c r="B5" s="7">
        <v>41698</v>
      </c>
      <c r="C5" s="8">
        <v>11612.76</v>
      </c>
      <c r="D5" s="8">
        <v>8330.1200000000008</v>
      </c>
      <c r="E5" s="8">
        <v>3282.64</v>
      </c>
      <c r="F5" s="8">
        <f>F4-D5</f>
        <v>484066.38</v>
      </c>
    </row>
    <row r="6" spans="1:12" s="3" customFormat="1" x14ac:dyDescent="0.25">
      <c r="B6" s="7">
        <v>41765</v>
      </c>
      <c r="C6" s="8">
        <v>11612.76</v>
      </c>
      <c r="D6" s="8">
        <v>8385.65</v>
      </c>
      <c r="E6" s="8">
        <v>3227.11</v>
      </c>
      <c r="F6" s="8">
        <f>F5-D6</f>
        <v>475680.73</v>
      </c>
    </row>
    <row r="7" spans="1:12" s="3" customFormat="1" x14ac:dyDescent="0.25">
      <c r="B7" s="7">
        <v>41768</v>
      </c>
      <c r="C7" s="8">
        <v>11612.76</v>
      </c>
      <c r="D7" s="8">
        <v>8441.56</v>
      </c>
      <c r="E7" s="8">
        <v>3171.2</v>
      </c>
      <c r="F7" s="8">
        <f>F6-D7</f>
        <v>467239.17</v>
      </c>
    </row>
    <row r="8" spans="1:12" s="3" customFormat="1" x14ac:dyDescent="0.25">
      <c r="B8" s="7">
        <v>41789</v>
      </c>
      <c r="C8" s="8">
        <v>11612.76</v>
      </c>
      <c r="D8" s="8">
        <v>8497.83</v>
      </c>
      <c r="E8" s="8">
        <v>3114.93</v>
      </c>
      <c r="F8" s="8">
        <f t="shared" ref="F8:F15" si="0">F7-D8</f>
        <v>458741.33999999997</v>
      </c>
    </row>
    <row r="9" spans="1:12" s="3" customFormat="1" x14ac:dyDescent="0.25">
      <c r="B9" s="7">
        <v>41852</v>
      </c>
      <c r="C9" s="8">
        <v>11612.76</v>
      </c>
      <c r="D9" s="8">
        <v>8554.48</v>
      </c>
      <c r="E9" s="8">
        <v>3058.28</v>
      </c>
      <c r="F9" s="8">
        <f t="shared" si="0"/>
        <v>450186.86</v>
      </c>
    </row>
    <row r="10" spans="1:12" s="3" customFormat="1" x14ac:dyDescent="0.25">
      <c r="B10" s="7">
        <v>41915</v>
      </c>
      <c r="C10" s="8">
        <v>11612.76</v>
      </c>
      <c r="D10" s="8">
        <v>8611.51</v>
      </c>
      <c r="E10" s="8">
        <v>3001.25</v>
      </c>
      <c r="F10" s="8">
        <f t="shared" si="0"/>
        <v>441575.35</v>
      </c>
    </row>
    <row r="11" spans="1:12" s="3" customFormat="1" x14ac:dyDescent="0.25">
      <c r="B11" s="7">
        <v>41957</v>
      </c>
      <c r="C11" s="8">
        <v>11612.76</v>
      </c>
      <c r="D11" s="8">
        <v>8668.92</v>
      </c>
      <c r="E11" s="8">
        <v>2943.84</v>
      </c>
      <c r="F11" s="8">
        <f t="shared" si="0"/>
        <v>432906.43</v>
      </c>
    </row>
    <row r="12" spans="1:12" s="3" customFormat="1" x14ac:dyDescent="0.25">
      <c r="B12" s="7">
        <v>42034</v>
      </c>
      <c r="C12" s="8">
        <v>23225.52</v>
      </c>
      <c r="D12" s="8">
        <v>17511.62</v>
      </c>
      <c r="E12" s="8">
        <v>5713.9</v>
      </c>
      <c r="F12" s="8">
        <f t="shared" si="0"/>
        <v>415394.81</v>
      </c>
    </row>
    <row r="13" spans="1:12" s="3" customFormat="1" x14ac:dyDescent="0.25">
      <c r="B13" s="7">
        <v>42048</v>
      </c>
      <c r="C13" s="8">
        <v>34828.28</v>
      </c>
      <c r="D13" s="8">
        <v>26697.65</v>
      </c>
      <c r="E13" s="8">
        <v>8130.63</v>
      </c>
      <c r="F13" s="8">
        <f t="shared" si="0"/>
        <v>388697.16</v>
      </c>
    </row>
    <row r="14" spans="1:12" s="3" customFormat="1" x14ac:dyDescent="0.25">
      <c r="B14" s="7">
        <v>42055</v>
      </c>
      <c r="C14" s="8">
        <v>11622.76</v>
      </c>
      <c r="D14" s="8">
        <v>9031.51</v>
      </c>
      <c r="E14" s="8">
        <v>2591.25</v>
      </c>
      <c r="F14" s="8">
        <f t="shared" si="0"/>
        <v>379665.64999999997</v>
      </c>
    </row>
    <row r="15" spans="1:12" s="3" customFormat="1" x14ac:dyDescent="0.25">
      <c r="B15" s="7">
        <v>42062</v>
      </c>
      <c r="C15" s="8">
        <v>33017.620000000003</v>
      </c>
      <c r="D15" s="8">
        <v>25606.35</v>
      </c>
      <c r="E15" s="8">
        <v>7411.27</v>
      </c>
      <c r="F15" s="8">
        <f t="shared" si="0"/>
        <v>354059.3</v>
      </c>
    </row>
    <row r="16" spans="1:12" s="3" customFormat="1" x14ac:dyDescent="0.25">
      <c r="B16" s="7">
        <v>42124</v>
      </c>
      <c r="C16" s="8">
        <v>11612.76</v>
      </c>
      <c r="D16" s="8">
        <f t="shared" ref="D16:D24" si="1">C16-E16</f>
        <v>9252.3646666666664</v>
      </c>
      <c r="E16" s="8">
        <f>F15*A2/12</f>
        <v>2360.3953333333334</v>
      </c>
      <c r="F16" s="10">
        <f t="shared" ref="F16:F24" si="2">F15-D16</f>
        <v>344806.93533333333</v>
      </c>
      <c r="G16" s="10" t="s">
        <v>10</v>
      </c>
    </row>
    <row r="17" spans="1:9" s="3" customFormat="1" x14ac:dyDescent="0.25">
      <c r="B17" s="7">
        <v>42165</v>
      </c>
      <c r="C17" s="8">
        <v>11612.76</v>
      </c>
      <c r="D17" s="8">
        <f t="shared" si="1"/>
        <v>9314.0470977777786</v>
      </c>
      <c r="E17" s="8">
        <f>F16*A2/12</f>
        <v>2298.7129022222221</v>
      </c>
      <c r="F17" s="8">
        <f t="shared" si="2"/>
        <v>335492.88823555555</v>
      </c>
    </row>
    <row r="18" spans="1:9" s="3" customFormat="1" x14ac:dyDescent="0.25">
      <c r="B18" s="7">
        <v>42195</v>
      </c>
      <c r="C18" s="8">
        <v>11612.76</v>
      </c>
      <c r="D18" s="8">
        <f t="shared" si="1"/>
        <v>9376.1407450962961</v>
      </c>
      <c r="E18" s="8">
        <f>F17*A2/12</f>
        <v>2236.6192549037037</v>
      </c>
      <c r="F18" s="8">
        <f t="shared" si="2"/>
        <v>326116.74749045924</v>
      </c>
    </row>
    <row r="19" spans="1:9" s="3" customFormat="1" x14ac:dyDescent="0.25">
      <c r="B19" s="7">
        <v>42216</v>
      </c>
      <c r="C19" s="8">
        <v>11612.76</v>
      </c>
      <c r="D19" s="8">
        <f t="shared" si="1"/>
        <v>9438.6483500636059</v>
      </c>
      <c r="E19" s="8">
        <f>F18*A2/12</f>
        <v>2174.1116499363948</v>
      </c>
      <c r="F19" s="8">
        <f t="shared" si="2"/>
        <v>316678.09914039564</v>
      </c>
    </row>
    <row r="20" spans="1:9" s="3" customFormat="1" x14ac:dyDescent="0.25">
      <c r="B20" s="7">
        <v>42244</v>
      </c>
      <c r="C20" s="8">
        <v>11612.76</v>
      </c>
      <c r="D20" s="8">
        <f t="shared" si="1"/>
        <v>9501.5726723973621</v>
      </c>
      <c r="E20" s="8">
        <f>F19*A2/12</f>
        <v>2111.1873276026377</v>
      </c>
      <c r="F20" s="8">
        <f t="shared" si="2"/>
        <v>307176.52646799828</v>
      </c>
    </row>
    <row r="21" spans="1:9" x14ac:dyDescent="0.25">
      <c r="B21" s="9">
        <v>42277</v>
      </c>
      <c r="C21" s="8">
        <v>11612.76</v>
      </c>
      <c r="D21" s="8">
        <f t="shared" si="1"/>
        <v>9564.9164902133452</v>
      </c>
      <c r="E21" s="8">
        <f>F20*A2/12</f>
        <v>2047.8435097866552</v>
      </c>
      <c r="F21" s="8">
        <f t="shared" si="2"/>
        <v>297611.60997778492</v>
      </c>
    </row>
    <row r="22" spans="1:9" x14ac:dyDescent="0.25">
      <c r="B22" s="9">
        <v>42307</v>
      </c>
      <c r="C22" s="8">
        <v>11612.76</v>
      </c>
      <c r="D22" s="8">
        <f t="shared" si="1"/>
        <v>9628.6826001481004</v>
      </c>
      <c r="E22" s="8">
        <f>F21*A2/12</f>
        <v>1984.0773998518996</v>
      </c>
      <c r="F22" s="8">
        <f t="shared" si="2"/>
        <v>287982.92737763684</v>
      </c>
    </row>
    <row r="23" spans="1:9" x14ac:dyDescent="0.25">
      <c r="B23" s="9">
        <v>42335</v>
      </c>
      <c r="C23" s="8">
        <v>11612.76</v>
      </c>
      <c r="D23" s="8">
        <f t="shared" si="1"/>
        <v>9692.8738174824211</v>
      </c>
      <c r="E23" s="8">
        <f>F22*A2/12</f>
        <v>1919.8861825175791</v>
      </c>
      <c r="F23" s="8">
        <f t="shared" si="2"/>
        <v>278290.0535601544</v>
      </c>
    </row>
    <row r="24" spans="1:9" x14ac:dyDescent="0.25">
      <c r="B24" s="9">
        <v>42398</v>
      </c>
      <c r="C24" s="8">
        <v>11612.76</v>
      </c>
      <c r="D24" s="8">
        <f t="shared" si="1"/>
        <v>9757.4929762656375</v>
      </c>
      <c r="E24" s="8">
        <f>F23*A2/12</f>
        <v>1855.2670237343627</v>
      </c>
      <c r="F24" s="11">
        <f t="shared" si="2"/>
        <v>268532.56058388879</v>
      </c>
      <c r="G24" t="s">
        <v>14</v>
      </c>
    </row>
    <row r="25" spans="1:9" x14ac:dyDescent="0.25">
      <c r="B25" s="9">
        <v>42584</v>
      </c>
      <c r="C25" s="8">
        <v>11612.76</v>
      </c>
      <c r="D25" s="17">
        <f>C25-E25</f>
        <v>9835.43</v>
      </c>
      <c r="E25" s="8">
        <v>1777.33</v>
      </c>
      <c r="F25" s="17">
        <f>F24-D25</f>
        <v>258697.13058388879</v>
      </c>
    </row>
    <row r="26" spans="1:9" x14ac:dyDescent="0.25">
      <c r="B26" s="2">
        <v>42591</v>
      </c>
      <c r="C26" s="8">
        <v>11612.76</v>
      </c>
      <c r="D26" s="17">
        <f t="shared" ref="D26:D33" si="3">C26-E26</f>
        <v>9901</v>
      </c>
      <c r="E26" s="3">
        <v>1711.76</v>
      </c>
      <c r="F26" s="17">
        <f t="shared" ref="F26:F31" si="4">F25-D26</f>
        <v>248796.13058388879</v>
      </c>
    </row>
    <row r="27" spans="1:9" x14ac:dyDescent="0.25">
      <c r="B27" s="2">
        <v>42622</v>
      </c>
      <c r="C27" s="8">
        <v>11612.76</v>
      </c>
      <c r="D27" s="17">
        <f t="shared" si="3"/>
        <v>9967</v>
      </c>
      <c r="E27" s="3">
        <v>1645.76</v>
      </c>
      <c r="F27" s="17">
        <f t="shared" si="4"/>
        <v>238829.13058388879</v>
      </c>
    </row>
    <row r="28" spans="1:9" x14ac:dyDescent="0.25">
      <c r="B28" s="2">
        <v>42629</v>
      </c>
      <c r="C28" s="8">
        <v>11612.76</v>
      </c>
      <c r="D28" s="17">
        <f t="shared" si="3"/>
        <v>10033.450000000001</v>
      </c>
      <c r="E28" s="8">
        <v>1579.31</v>
      </c>
      <c r="F28" s="17">
        <f t="shared" si="4"/>
        <v>228795.68058388878</v>
      </c>
    </row>
    <row r="29" spans="1:9" x14ac:dyDescent="0.25">
      <c r="A29" t="s">
        <v>18</v>
      </c>
      <c r="B29" s="2">
        <v>42633</v>
      </c>
      <c r="C29" s="8">
        <v>58063.8</v>
      </c>
      <c r="D29" s="17">
        <f t="shared" si="3"/>
        <v>51179.570000000007</v>
      </c>
      <c r="E29" s="8">
        <v>6884.23</v>
      </c>
      <c r="F29" s="17">
        <f t="shared" si="4"/>
        <v>177616.11058388877</v>
      </c>
    </row>
    <row r="30" spans="1:9" x14ac:dyDescent="0.25">
      <c r="B30" s="2">
        <v>42825</v>
      </c>
      <c r="C30" s="8">
        <v>11612.76</v>
      </c>
      <c r="D30" s="17">
        <f t="shared" si="3"/>
        <v>10441.540000000001</v>
      </c>
      <c r="E30" s="8">
        <v>1171.22</v>
      </c>
      <c r="F30" s="18">
        <f t="shared" si="4"/>
        <v>167174.57058388877</v>
      </c>
      <c r="G30" t="s">
        <v>17</v>
      </c>
      <c r="H30" s="16">
        <f>SUM(D25:D30)</f>
        <v>101357.99000000002</v>
      </c>
      <c r="I30" s="16">
        <f>SUM(E25:E30)</f>
        <v>14769.609999999999</v>
      </c>
    </row>
    <row r="31" spans="1:9" x14ac:dyDescent="0.25">
      <c r="A31" t="s">
        <v>19</v>
      </c>
      <c r="B31" s="2">
        <v>42832</v>
      </c>
      <c r="C31" s="8">
        <v>34838.28</v>
      </c>
      <c r="D31" s="17">
        <f t="shared" si="3"/>
        <v>31744.129999999997</v>
      </c>
      <c r="E31" s="8">
        <v>3094.15</v>
      </c>
      <c r="F31" s="17">
        <f t="shared" si="4"/>
        <v>135430.44058388876</v>
      </c>
    </row>
    <row r="32" spans="1:9" x14ac:dyDescent="0.25">
      <c r="B32" s="2">
        <v>42838</v>
      </c>
      <c r="C32" s="8">
        <v>23225.52</v>
      </c>
      <c r="D32" s="17">
        <f t="shared" si="3"/>
        <v>21517.040000000001</v>
      </c>
      <c r="E32" s="8">
        <v>1708.48</v>
      </c>
      <c r="F32" s="17">
        <f>F31-D31</f>
        <v>103686.31058388876</v>
      </c>
    </row>
    <row r="33" spans="1:6" x14ac:dyDescent="0.25">
      <c r="B33" s="2">
        <v>42853</v>
      </c>
      <c r="C33" s="8">
        <v>11612.76</v>
      </c>
      <c r="D33" s="17">
        <f t="shared" si="3"/>
        <v>10866.220000000001</v>
      </c>
      <c r="E33" s="8">
        <v>746.54</v>
      </c>
      <c r="F33" s="16">
        <f>F32-D33</f>
        <v>92820.090583888756</v>
      </c>
    </row>
    <row r="34" spans="1:6" x14ac:dyDescent="0.25">
      <c r="B34" s="2">
        <v>42886</v>
      </c>
      <c r="C34" s="8">
        <v>11612.76</v>
      </c>
      <c r="D34" s="17">
        <f>C34-E34</f>
        <v>10993.959396107408</v>
      </c>
      <c r="E34" s="8">
        <f>F33*A2/12</f>
        <v>618.80060389259177</v>
      </c>
      <c r="F34" s="16">
        <f>F33-D34</f>
        <v>81826.131187781342</v>
      </c>
    </row>
    <row r="35" spans="1:6" x14ac:dyDescent="0.25">
      <c r="B35" s="2">
        <v>42916</v>
      </c>
      <c r="C35" s="8">
        <v>11612.76</v>
      </c>
      <c r="D35" s="17">
        <f>C35-E35</f>
        <v>11067.252458748124</v>
      </c>
      <c r="E35" s="16">
        <f>F34*A2/12</f>
        <v>545.50754125187564</v>
      </c>
      <c r="F35" s="16">
        <f>F34-D35</f>
        <v>70758.878729033226</v>
      </c>
    </row>
    <row r="36" spans="1:6" x14ac:dyDescent="0.25">
      <c r="B36" s="2">
        <v>42947</v>
      </c>
      <c r="C36" s="8">
        <v>11612.76</v>
      </c>
      <c r="D36" s="16">
        <f>C36-E36</f>
        <v>11141.034141806445</v>
      </c>
      <c r="E36" s="16">
        <f>F35*A2/12</f>
        <v>471.72585819355481</v>
      </c>
      <c r="F36" s="16">
        <f>F35-D36</f>
        <v>59617.844587226777</v>
      </c>
    </row>
    <row r="37" spans="1:6" x14ac:dyDescent="0.25">
      <c r="B37" s="2">
        <v>42979</v>
      </c>
      <c r="C37" s="8">
        <v>11612.76</v>
      </c>
      <c r="D37" s="16">
        <f>C37-E37</f>
        <v>11215.307702751821</v>
      </c>
      <c r="E37" s="16">
        <f>F36*A2/12</f>
        <v>397.45229724817847</v>
      </c>
      <c r="F37" s="16">
        <f>F36-D37</f>
        <v>48402.536884474954</v>
      </c>
    </row>
    <row r="38" spans="1:6" x14ac:dyDescent="0.25">
      <c r="B38" s="2">
        <v>43007</v>
      </c>
      <c r="C38" s="8">
        <v>11612.76</v>
      </c>
      <c r="D38" s="16">
        <f>C38-E38</f>
        <v>11290.076420770167</v>
      </c>
      <c r="E38" s="16">
        <f>F37*A2/12</f>
        <v>322.68357922983301</v>
      </c>
      <c r="F38" s="16">
        <f>F37-D38</f>
        <v>37112.460463704789</v>
      </c>
    </row>
    <row r="39" spans="1:6" x14ac:dyDescent="0.25">
      <c r="B39" s="2">
        <v>43042</v>
      </c>
      <c r="C39" s="8">
        <v>11612.76</v>
      </c>
      <c r="D39" s="16">
        <f>C39-E39</f>
        <v>11365.343596908635</v>
      </c>
      <c r="E39" s="16">
        <f>F38*A2/12</f>
        <v>247.41640309136525</v>
      </c>
      <c r="F39" s="16">
        <f>F38-D39</f>
        <v>25747.116866796154</v>
      </c>
    </row>
    <row r="40" spans="1:6" x14ac:dyDescent="0.25">
      <c r="B40" s="2">
        <v>43069</v>
      </c>
      <c r="C40" s="8">
        <v>11612.76</v>
      </c>
      <c r="D40" s="16">
        <f t="shared" ref="D40:D41" si="5">C40-E40</f>
        <v>11441.112554221359</v>
      </c>
      <c r="E40" s="16">
        <f>F39*A2/12</f>
        <v>171.64744577864101</v>
      </c>
      <c r="F40" s="16">
        <f t="shared" ref="F40:F41" si="6">F39-D40</f>
        <v>14306.004312574794</v>
      </c>
    </row>
    <row r="41" spans="1:6" x14ac:dyDescent="0.25">
      <c r="B41" s="2"/>
      <c r="C41" s="8"/>
      <c r="D41" s="16"/>
      <c r="E41" s="16"/>
      <c r="F41" s="16"/>
    </row>
    <row r="43" spans="1:6" x14ac:dyDescent="0.25">
      <c r="A43" t="s">
        <v>760</v>
      </c>
      <c r="B43" s="16">
        <f>F40+'Loan 2 - £200k'!F13+'Loan 3 - £150k'!F14+'Loan 4 - £180k'!F26+'Loan 5 - £100k'!F10+'Loan 6 - £150k'!F10+'Loan 7 - £400k'!F7+'Loan 8 - £180k'!F4</f>
        <v>915553.84704559622</v>
      </c>
    </row>
    <row r="44" spans="1:6" x14ac:dyDescent="0.25">
      <c r="A44" t="s">
        <v>758</v>
      </c>
      <c r="B44" s="20">
        <f>'interest due 4.12.2017'!H10</f>
        <v>121509.49000000002</v>
      </c>
      <c r="C44" t="s">
        <v>759</v>
      </c>
      <c r="D44" s="16">
        <f>F36*A2/12*6</f>
        <v>2384.7137834890709</v>
      </c>
    </row>
    <row r="45" spans="1:6" ht="15.75" thickBot="1" x14ac:dyDescent="0.3">
      <c r="A45" t="s">
        <v>332</v>
      </c>
      <c r="B45" s="27">
        <f>SUM(B43:B44)</f>
        <v>1037063.3370455962</v>
      </c>
    </row>
    <row r="46" spans="1:6" ht="15.75" thickTop="1" x14ac:dyDescent="0.25"/>
    <row r="47" spans="1:6" x14ac:dyDescent="0.25">
      <c r="A47" s="28" t="s">
        <v>333</v>
      </c>
    </row>
    <row r="48" spans="1:6" x14ac:dyDescent="0.25">
      <c r="A48">
        <v>1</v>
      </c>
      <c r="B48" s="21">
        <v>41359</v>
      </c>
      <c r="C48" t="s">
        <v>25</v>
      </c>
      <c r="D48" t="s">
        <v>26</v>
      </c>
      <c r="E48" t="s">
        <v>27</v>
      </c>
      <c r="F48" t="s">
        <v>28</v>
      </c>
    </row>
    <row r="49" spans="1:6" x14ac:dyDescent="0.25">
      <c r="A49">
        <v>2</v>
      </c>
      <c r="B49" s="21">
        <v>41390</v>
      </c>
      <c r="C49" t="s">
        <v>25</v>
      </c>
      <c r="D49" t="s">
        <v>29</v>
      </c>
      <c r="E49" t="s">
        <v>30</v>
      </c>
      <c r="F49" t="s">
        <v>31</v>
      </c>
    </row>
    <row r="50" spans="1:6" x14ac:dyDescent="0.25">
      <c r="A50">
        <v>3</v>
      </c>
      <c r="B50" s="21">
        <v>41420</v>
      </c>
      <c r="C50" t="s">
        <v>25</v>
      </c>
      <c r="D50" t="s">
        <v>32</v>
      </c>
      <c r="E50" t="s">
        <v>33</v>
      </c>
      <c r="F50" t="s">
        <v>34</v>
      </c>
    </row>
    <row r="51" spans="1:6" x14ac:dyDescent="0.25">
      <c r="A51">
        <v>4</v>
      </c>
      <c r="B51" s="21">
        <v>41451</v>
      </c>
      <c r="C51" t="s">
        <v>25</v>
      </c>
      <c r="D51" t="s">
        <v>35</v>
      </c>
      <c r="E51" t="s">
        <v>36</v>
      </c>
      <c r="F51" t="s">
        <v>37</v>
      </c>
    </row>
    <row r="52" spans="1:6" x14ac:dyDescent="0.25">
      <c r="A52">
        <v>5</v>
      </c>
      <c r="B52" s="21">
        <v>41481</v>
      </c>
      <c r="C52" t="s">
        <v>25</v>
      </c>
      <c r="D52" t="s">
        <v>38</v>
      </c>
      <c r="E52" t="s">
        <v>39</v>
      </c>
      <c r="F52" t="s">
        <v>40</v>
      </c>
    </row>
    <row r="53" spans="1:6" x14ac:dyDescent="0.25">
      <c r="A53">
        <v>6</v>
      </c>
      <c r="B53" s="21">
        <v>41512</v>
      </c>
      <c r="C53" t="s">
        <v>25</v>
      </c>
      <c r="D53" t="s">
        <v>41</v>
      </c>
      <c r="E53" t="s">
        <v>42</v>
      </c>
      <c r="F53" t="s">
        <v>43</v>
      </c>
    </row>
    <row r="54" spans="1:6" x14ac:dyDescent="0.25">
      <c r="A54">
        <v>7</v>
      </c>
      <c r="B54" s="21">
        <v>41543</v>
      </c>
      <c r="C54" t="s">
        <v>25</v>
      </c>
      <c r="D54" t="s">
        <v>44</v>
      </c>
      <c r="E54" t="s">
        <v>45</v>
      </c>
      <c r="F54" t="s">
        <v>46</v>
      </c>
    </row>
    <row r="55" spans="1:6" x14ac:dyDescent="0.25">
      <c r="A55">
        <v>8</v>
      </c>
      <c r="B55" s="21">
        <v>41573</v>
      </c>
      <c r="C55" t="s">
        <v>25</v>
      </c>
      <c r="D55" t="s">
        <v>47</v>
      </c>
      <c r="E55" t="s">
        <v>48</v>
      </c>
      <c r="F55" t="s">
        <v>49</v>
      </c>
    </row>
    <row r="56" spans="1:6" x14ac:dyDescent="0.25">
      <c r="A56">
        <v>9</v>
      </c>
      <c r="B56" s="21">
        <v>41604</v>
      </c>
      <c r="C56" t="s">
        <v>25</v>
      </c>
      <c r="D56" t="s">
        <v>50</v>
      </c>
      <c r="E56" t="s">
        <v>51</v>
      </c>
      <c r="F56" t="s">
        <v>52</v>
      </c>
    </row>
    <row r="57" spans="1:6" x14ac:dyDescent="0.25">
      <c r="A57">
        <v>10</v>
      </c>
      <c r="B57" s="21">
        <v>41634</v>
      </c>
      <c r="C57" t="s">
        <v>25</v>
      </c>
      <c r="D57" t="s">
        <v>53</v>
      </c>
      <c r="E57" t="s">
        <v>54</v>
      </c>
      <c r="F57" t="s">
        <v>55</v>
      </c>
    </row>
    <row r="58" spans="1:6" x14ac:dyDescent="0.25">
      <c r="A58">
        <v>11</v>
      </c>
      <c r="B58" s="21">
        <v>41665</v>
      </c>
      <c r="C58" t="s">
        <v>25</v>
      </c>
      <c r="D58" t="s">
        <v>56</v>
      </c>
      <c r="E58" t="s">
        <v>57</v>
      </c>
      <c r="F58" t="s">
        <v>58</v>
      </c>
    </row>
    <row r="59" spans="1:6" x14ac:dyDescent="0.25">
      <c r="A59">
        <v>12</v>
      </c>
      <c r="B59" s="21">
        <v>41696</v>
      </c>
      <c r="C59" t="s">
        <v>25</v>
      </c>
      <c r="D59" t="s">
        <v>59</v>
      </c>
      <c r="E59" t="s">
        <v>60</v>
      </c>
      <c r="F59" t="s">
        <v>61</v>
      </c>
    </row>
    <row r="60" spans="1:6" x14ac:dyDescent="0.25">
      <c r="A60">
        <v>13</v>
      </c>
      <c r="B60" s="21">
        <v>41724</v>
      </c>
      <c r="C60" t="s">
        <v>25</v>
      </c>
      <c r="D60" t="s">
        <v>62</v>
      </c>
      <c r="E60" t="s">
        <v>63</v>
      </c>
      <c r="F60" t="s">
        <v>64</v>
      </c>
    </row>
    <row r="61" spans="1:6" x14ac:dyDescent="0.25">
      <c r="A61">
        <v>14</v>
      </c>
      <c r="B61" s="21">
        <v>41755</v>
      </c>
      <c r="C61" t="s">
        <v>25</v>
      </c>
      <c r="D61" t="s">
        <v>65</v>
      </c>
      <c r="E61" t="s">
        <v>66</v>
      </c>
      <c r="F61" t="s">
        <v>67</v>
      </c>
    </row>
    <row r="62" spans="1:6" x14ac:dyDescent="0.25">
      <c r="A62">
        <v>15</v>
      </c>
      <c r="B62" s="21">
        <v>41785</v>
      </c>
      <c r="C62" t="s">
        <v>25</v>
      </c>
      <c r="D62" t="s">
        <v>68</v>
      </c>
      <c r="E62" t="s">
        <v>69</v>
      </c>
      <c r="F62" t="s">
        <v>70</v>
      </c>
    </row>
    <row r="63" spans="1:6" x14ac:dyDescent="0.25">
      <c r="A63">
        <v>16</v>
      </c>
      <c r="B63" s="21">
        <v>41816</v>
      </c>
      <c r="C63" t="s">
        <v>25</v>
      </c>
      <c r="D63" t="s">
        <v>71</v>
      </c>
      <c r="E63" t="s">
        <v>72</v>
      </c>
      <c r="F63" t="s">
        <v>73</v>
      </c>
    </row>
    <row r="64" spans="1:6" x14ac:dyDescent="0.25">
      <c r="A64">
        <v>17</v>
      </c>
      <c r="B64" s="21">
        <v>41846</v>
      </c>
      <c r="C64" t="s">
        <v>25</v>
      </c>
      <c r="D64" t="s">
        <v>74</v>
      </c>
      <c r="E64" t="s">
        <v>75</v>
      </c>
      <c r="F64" t="s">
        <v>76</v>
      </c>
    </row>
    <row r="65" spans="1:6" x14ac:dyDescent="0.25">
      <c r="A65">
        <v>18</v>
      </c>
      <c r="B65" s="21">
        <v>41877</v>
      </c>
      <c r="C65" t="s">
        <v>25</v>
      </c>
      <c r="D65" t="s">
        <v>77</v>
      </c>
      <c r="E65" t="s">
        <v>78</v>
      </c>
      <c r="F65" t="s">
        <v>79</v>
      </c>
    </row>
    <row r="66" spans="1:6" x14ac:dyDescent="0.25">
      <c r="A66">
        <v>19</v>
      </c>
      <c r="B66" s="21">
        <v>41908</v>
      </c>
      <c r="C66" t="s">
        <v>25</v>
      </c>
      <c r="D66" t="s">
        <v>80</v>
      </c>
      <c r="E66" t="s">
        <v>81</v>
      </c>
      <c r="F66" t="s">
        <v>82</v>
      </c>
    </row>
    <row r="67" spans="1:6" x14ac:dyDescent="0.25">
      <c r="A67">
        <v>20</v>
      </c>
      <c r="B67" s="21">
        <v>41938</v>
      </c>
      <c r="C67" t="s">
        <v>25</v>
      </c>
      <c r="D67" t="s">
        <v>83</v>
      </c>
      <c r="E67" t="s">
        <v>84</v>
      </c>
      <c r="F67" t="s">
        <v>85</v>
      </c>
    </row>
    <row r="68" spans="1:6" x14ac:dyDescent="0.25">
      <c r="A68">
        <v>21</v>
      </c>
      <c r="B68" s="21">
        <v>41969</v>
      </c>
      <c r="C68" t="s">
        <v>25</v>
      </c>
      <c r="D68" t="s">
        <v>86</v>
      </c>
      <c r="E68" t="s">
        <v>87</v>
      </c>
      <c r="F68" t="s">
        <v>88</v>
      </c>
    </row>
    <row r="69" spans="1:6" x14ac:dyDescent="0.25">
      <c r="A69">
        <v>22</v>
      </c>
      <c r="B69" s="21">
        <v>41999</v>
      </c>
      <c r="C69" t="s">
        <v>25</v>
      </c>
      <c r="D69" t="s">
        <v>89</v>
      </c>
      <c r="E69" t="s">
        <v>90</v>
      </c>
      <c r="F69" t="s">
        <v>91</v>
      </c>
    </row>
    <row r="70" spans="1:6" x14ac:dyDescent="0.25">
      <c r="A70">
        <v>23</v>
      </c>
      <c r="B70" s="21">
        <v>42030</v>
      </c>
      <c r="C70" t="s">
        <v>25</v>
      </c>
      <c r="D70" t="s">
        <v>92</v>
      </c>
      <c r="E70" t="s">
        <v>93</v>
      </c>
      <c r="F70" t="s">
        <v>94</v>
      </c>
    </row>
    <row r="71" spans="1:6" x14ac:dyDescent="0.25">
      <c r="A71">
        <v>24</v>
      </c>
      <c r="B71" s="21">
        <v>42061</v>
      </c>
      <c r="C71" t="s">
        <v>25</v>
      </c>
      <c r="D71" t="s">
        <v>95</v>
      </c>
      <c r="E71" t="s">
        <v>96</v>
      </c>
      <c r="F71" t="s">
        <v>97</v>
      </c>
    </row>
    <row r="72" spans="1:6" x14ac:dyDescent="0.25">
      <c r="A72">
        <v>25</v>
      </c>
      <c r="B72" s="21">
        <v>42089</v>
      </c>
      <c r="C72" t="s">
        <v>25</v>
      </c>
      <c r="D72" t="s">
        <v>98</v>
      </c>
      <c r="E72" t="s">
        <v>99</v>
      </c>
      <c r="F72" t="s">
        <v>100</v>
      </c>
    </row>
    <row r="73" spans="1:6" x14ac:dyDescent="0.25">
      <c r="A73">
        <v>26</v>
      </c>
      <c r="B73" s="21">
        <v>42120</v>
      </c>
      <c r="C73" t="s">
        <v>25</v>
      </c>
      <c r="D73" t="s">
        <v>101</v>
      </c>
      <c r="E73" t="s">
        <v>102</v>
      </c>
      <c r="F73" t="s">
        <v>103</v>
      </c>
    </row>
    <row r="74" spans="1:6" x14ac:dyDescent="0.25">
      <c r="A74">
        <v>27</v>
      </c>
      <c r="B74" s="21">
        <v>42150</v>
      </c>
      <c r="C74" t="s">
        <v>25</v>
      </c>
      <c r="D74" t="s">
        <v>104</v>
      </c>
      <c r="E74" t="s">
        <v>105</v>
      </c>
      <c r="F74" t="s">
        <v>106</v>
      </c>
    </row>
    <row r="75" spans="1:6" x14ac:dyDescent="0.25">
      <c r="A75">
        <v>28</v>
      </c>
      <c r="B75" s="21">
        <v>42181</v>
      </c>
      <c r="C75" t="s">
        <v>25</v>
      </c>
      <c r="D75" t="s">
        <v>107</v>
      </c>
      <c r="E75" t="s">
        <v>108</v>
      </c>
      <c r="F75" t="s">
        <v>109</v>
      </c>
    </row>
    <row r="76" spans="1:6" x14ac:dyDescent="0.25">
      <c r="A76">
        <v>29</v>
      </c>
      <c r="B76" s="21">
        <v>42211</v>
      </c>
      <c r="C76" t="s">
        <v>25</v>
      </c>
      <c r="D76" t="s">
        <v>110</v>
      </c>
      <c r="E76" t="s">
        <v>111</v>
      </c>
      <c r="F76" t="s">
        <v>112</v>
      </c>
    </row>
    <row r="77" spans="1:6" x14ac:dyDescent="0.25">
      <c r="A77">
        <v>30</v>
      </c>
      <c r="B77" s="21">
        <v>42242</v>
      </c>
      <c r="C77" t="s">
        <v>25</v>
      </c>
      <c r="D77" t="s">
        <v>113</v>
      </c>
      <c r="E77" t="s">
        <v>114</v>
      </c>
      <c r="F77" t="s">
        <v>115</v>
      </c>
    </row>
    <row r="78" spans="1:6" x14ac:dyDescent="0.25">
      <c r="A78">
        <v>31</v>
      </c>
      <c r="B78" s="21">
        <v>42273</v>
      </c>
      <c r="C78" t="s">
        <v>25</v>
      </c>
      <c r="D78" t="s">
        <v>116</v>
      </c>
      <c r="E78" t="s">
        <v>117</v>
      </c>
      <c r="F78" t="s">
        <v>118</v>
      </c>
    </row>
    <row r="79" spans="1:6" x14ac:dyDescent="0.25">
      <c r="A79">
        <v>32</v>
      </c>
      <c r="B79" s="21">
        <v>42303</v>
      </c>
      <c r="C79" t="s">
        <v>25</v>
      </c>
      <c r="D79" t="s">
        <v>119</v>
      </c>
      <c r="E79" t="s">
        <v>120</v>
      </c>
      <c r="F79" t="s">
        <v>121</v>
      </c>
    </row>
    <row r="80" spans="1:6" x14ac:dyDescent="0.25">
      <c r="A80">
        <v>33</v>
      </c>
      <c r="B80" s="21">
        <v>42334</v>
      </c>
      <c r="C80" t="s">
        <v>25</v>
      </c>
      <c r="D80" t="s">
        <v>122</v>
      </c>
      <c r="E80" t="s">
        <v>123</v>
      </c>
      <c r="F80" t="s">
        <v>124</v>
      </c>
    </row>
    <row r="81" spans="1:6" x14ac:dyDescent="0.25">
      <c r="A81">
        <v>34</v>
      </c>
      <c r="B81" s="21">
        <v>42364</v>
      </c>
      <c r="C81" t="s">
        <v>25</v>
      </c>
      <c r="D81" t="s">
        <v>125</v>
      </c>
      <c r="E81" t="s">
        <v>126</v>
      </c>
      <c r="F81" t="s">
        <v>127</v>
      </c>
    </row>
    <row r="82" spans="1:6" x14ac:dyDescent="0.25">
      <c r="A82">
        <v>35</v>
      </c>
      <c r="B82" s="21">
        <v>42395</v>
      </c>
      <c r="C82" t="s">
        <v>25</v>
      </c>
      <c r="D82" t="s">
        <v>128</v>
      </c>
      <c r="E82" t="s">
        <v>129</v>
      </c>
      <c r="F82" t="s">
        <v>130</v>
      </c>
    </row>
    <row r="83" spans="1:6" x14ac:dyDescent="0.25">
      <c r="A83">
        <v>36</v>
      </c>
      <c r="B83" s="21">
        <v>42426</v>
      </c>
      <c r="C83" t="s">
        <v>25</v>
      </c>
      <c r="D83" t="s">
        <v>131</v>
      </c>
      <c r="E83" t="s">
        <v>132</v>
      </c>
      <c r="F83" t="s">
        <v>133</v>
      </c>
    </row>
    <row r="84" spans="1:6" x14ac:dyDescent="0.25">
      <c r="A84">
        <v>37</v>
      </c>
      <c r="B84" s="21">
        <v>42455</v>
      </c>
      <c r="C84" t="s">
        <v>25</v>
      </c>
      <c r="D84" t="s">
        <v>134</v>
      </c>
      <c r="E84" t="s">
        <v>135</v>
      </c>
      <c r="F84" t="s">
        <v>136</v>
      </c>
    </row>
    <row r="85" spans="1:6" x14ac:dyDescent="0.25">
      <c r="A85">
        <v>38</v>
      </c>
      <c r="B85" s="21">
        <v>42486</v>
      </c>
      <c r="C85" t="s">
        <v>25</v>
      </c>
      <c r="D85" t="s">
        <v>137</v>
      </c>
      <c r="E85" t="s">
        <v>138</v>
      </c>
      <c r="F85" t="s">
        <v>139</v>
      </c>
    </row>
    <row r="86" spans="1:6" x14ac:dyDescent="0.25">
      <c r="A86">
        <v>39</v>
      </c>
      <c r="B86" s="21">
        <v>42516</v>
      </c>
      <c r="C86" t="s">
        <v>25</v>
      </c>
      <c r="D86" t="s">
        <v>140</v>
      </c>
      <c r="E86" t="s">
        <v>141</v>
      </c>
      <c r="F86" t="s">
        <v>142</v>
      </c>
    </row>
    <row r="87" spans="1:6" x14ac:dyDescent="0.25">
      <c r="A87">
        <v>40</v>
      </c>
      <c r="B87" s="21">
        <v>42547</v>
      </c>
      <c r="C87" t="s">
        <v>25</v>
      </c>
      <c r="D87" t="s">
        <v>143</v>
      </c>
      <c r="E87" t="s">
        <v>144</v>
      </c>
      <c r="F87" t="s">
        <v>145</v>
      </c>
    </row>
    <row r="88" spans="1:6" x14ac:dyDescent="0.25">
      <c r="A88">
        <v>41</v>
      </c>
      <c r="B88" s="21">
        <v>42577</v>
      </c>
      <c r="C88" t="s">
        <v>25</v>
      </c>
      <c r="D88" t="s">
        <v>146</v>
      </c>
      <c r="E88" t="s">
        <v>147</v>
      </c>
      <c r="F88" t="s">
        <v>148</v>
      </c>
    </row>
    <row r="89" spans="1:6" x14ac:dyDescent="0.25">
      <c r="A89">
        <v>42</v>
      </c>
      <c r="B89" s="21">
        <v>42608</v>
      </c>
      <c r="C89" t="s">
        <v>25</v>
      </c>
      <c r="D89" t="s">
        <v>149</v>
      </c>
      <c r="E89" t="s">
        <v>150</v>
      </c>
      <c r="F89" t="s">
        <v>151</v>
      </c>
    </row>
    <row r="90" spans="1:6" x14ac:dyDescent="0.25">
      <c r="A90">
        <v>43</v>
      </c>
      <c r="B90" s="21">
        <v>42639</v>
      </c>
      <c r="C90" t="s">
        <v>25</v>
      </c>
      <c r="D90" t="s">
        <v>152</v>
      </c>
      <c r="E90" t="s">
        <v>153</v>
      </c>
      <c r="F90" t="s">
        <v>154</v>
      </c>
    </row>
    <row r="91" spans="1:6" x14ac:dyDescent="0.25">
      <c r="A91">
        <v>44</v>
      </c>
      <c r="B91" s="21">
        <v>42669</v>
      </c>
      <c r="C91" t="s">
        <v>25</v>
      </c>
      <c r="D91" t="s">
        <v>155</v>
      </c>
      <c r="E91" t="s">
        <v>156</v>
      </c>
      <c r="F91" t="s">
        <v>157</v>
      </c>
    </row>
    <row r="92" spans="1:6" x14ac:dyDescent="0.25">
      <c r="A92">
        <v>45</v>
      </c>
      <c r="B92" s="21">
        <v>42700</v>
      </c>
      <c r="C92" t="s">
        <v>25</v>
      </c>
      <c r="D92" t="s">
        <v>158</v>
      </c>
      <c r="E92" t="s">
        <v>159</v>
      </c>
      <c r="F92" t="s">
        <v>160</v>
      </c>
    </row>
    <row r="93" spans="1:6" x14ac:dyDescent="0.25">
      <c r="A93">
        <v>46</v>
      </c>
      <c r="B93" s="21">
        <v>42730</v>
      </c>
      <c r="C93" t="s">
        <v>25</v>
      </c>
      <c r="D93" t="s">
        <v>161</v>
      </c>
      <c r="E93" t="s">
        <v>162</v>
      </c>
      <c r="F93" t="s">
        <v>163</v>
      </c>
    </row>
    <row r="94" spans="1:6" x14ac:dyDescent="0.25">
      <c r="A94">
        <v>47</v>
      </c>
      <c r="B94" s="21">
        <v>42761</v>
      </c>
      <c r="C94" t="s">
        <v>25</v>
      </c>
      <c r="D94" t="s">
        <v>164</v>
      </c>
      <c r="E94" t="s">
        <v>165</v>
      </c>
      <c r="F94" t="s">
        <v>166</v>
      </c>
    </row>
    <row r="95" spans="1:6" x14ac:dyDescent="0.25">
      <c r="A95">
        <v>48</v>
      </c>
      <c r="B95" s="21">
        <v>42792</v>
      </c>
      <c r="C95" t="s">
        <v>25</v>
      </c>
      <c r="D95" t="s">
        <v>167</v>
      </c>
      <c r="E95" t="s">
        <v>168</v>
      </c>
      <c r="F95" t="s">
        <v>169</v>
      </c>
    </row>
    <row r="96" spans="1:6" x14ac:dyDescent="0.25">
      <c r="A96">
        <v>49</v>
      </c>
      <c r="B96" s="21">
        <v>42820</v>
      </c>
      <c r="C96" t="s">
        <v>25</v>
      </c>
      <c r="D96" t="s">
        <v>170</v>
      </c>
      <c r="E96" t="s">
        <v>171</v>
      </c>
      <c r="F96" t="s">
        <v>172</v>
      </c>
    </row>
    <row r="97" spans="1:6" x14ac:dyDescent="0.25">
      <c r="A97">
        <v>50</v>
      </c>
      <c r="B97" s="21">
        <v>42851</v>
      </c>
      <c r="C97" t="s">
        <v>25</v>
      </c>
      <c r="D97" t="s">
        <v>173</v>
      </c>
      <c r="E97" t="s">
        <v>174</v>
      </c>
      <c r="F97" t="s">
        <v>175</v>
      </c>
    </row>
    <row r="98" spans="1:6" x14ac:dyDescent="0.25">
      <c r="A98">
        <v>51</v>
      </c>
      <c r="B98" s="21">
        <v>42881</v>
      </c>
      <c r="C98" t="s">
        <v>25</v>
      </c>
      <c r="D98" t="s">
        <v>176</v>
      </c>
      <c r="E98" t="s">
        <v>177</v>
      </c>
      <c r="F98" t="s">
        <v>178</v>
      </c>
    </row>
    <row r="99" spans="1:6" x14ac:dyDescent="0.25">
      <c r="A99">
        <v>52</v>
      </c>
      <c r="B99" s="21">
        <v>42912</v>
      </c>
      <c r="C99" t="s">
        <v>25</v>
      </c>
      <c r="D99" t="s">
        <v>179</v>
      </c>
      <c r="E99" t="s">
        <v>180</v>
      </c>
      <c r="F99" t="s">
        <v>181</v>
      </c>
    </row>
    <row r="100" spans="1:6" x14ac:dyDescent="0.25">
      <c r="A100">
        <v>53</v>
      </c>
      <c r="B100" s="21">
        <v>42942</v>
      </c>
      <c r="C100" t="s">
        <v>25</v>
      </c>
      <c r="D100" t="s">
        <v>182</v>
      </c>
      <c r="E100" t="s">
        <v>183</v>
      </c>
      <c r="F100" t="s">
        <v>184</v>
      </c>
    </row>
    <row r="101" spans="1:6" x14ac:dyDescent="0.25">
      <c r="A101">
        <v>54</v>
      </c>
      <c r="B101" s="21">
        <v>42973</v>
      </c>
      <c r="C101" t="s">
        <v>25</v>
      </c>
      <c r="D101" t="s">
        <v>185</v>
      </c>
      <c r="E101" t="s">
        <v>186</v>
      </c>
      <c r="F101" t="s">
        <v>187</v>
      </c>
    </row>
    <row r="102" spans="1:6" x14ac:dyDescent="0.25">
      <c r="A102">
        <v>55</v>
      </c>
      <c r="B102" s="21">
        <v>43004</v>
      </c>
      <c r="C102" t="s">
        <v>25</v>
      </c>
      <c r="D102" t="s">
        <v>188</v>
      </c>
      <c r="E102" t="s">
        <v>189</v>
      </c>
      <c r="F102" t="s">
        <v>190</v>
      </c>
    </row>
    <row r="103" spans="1:6" x14ac:dyDescent="0.25">
      <c r="A103">
        <v>56</v>
      </c>
      <c r="B103" s="21">
        <v>43034</v>
      </c>
      <c r="C103" t="s">
        <v>25</v>
      </c>
      <c r="D103" t="s">
        <v>191</v>
      </c>
      <c r="E103" t="s">
        <v>192</v>
      </c>
      <c r="F103" t="s">
        <v>193</v>
      </c>
    </row>
    <row r="104" spans="1:6" x14ac:dyDescent="0.25">
      <c r="A104">
        <v>57</v>
      </c>
      <c r="B104" s="21">
        <v>43065</v>
      </c>
      <c r="C104" t="s">
        <v>25</v>
      </c>
      <c r="D104" t="s">
        <v>194</v>
      </c>
      <c r="E104" t="s">
        <v>195</v>
      </c>
      <c r="F104" t="s">
        <v>196</v>
      </c>
    </row>
    <row r="105" spans="1:6" x14ac:dyDescent="0.25">
      <c r="A105">
        <v>58</v>
      </c>
      <c r="B105" s="21">
        <v>43095</v>
      </c>
      <c r="C105" t="s">
        <v>25</v>
      </c>
      <c r="D105" t="s">
        <v>197</v>
      </c>
      <c r="E105" t="s">
        <v>198</v>
      </c>
      <c r="F105" t="s">
        <v>199</v>
      </c>
    </row>
    <row r="106" spans="1:6" x14ac:dyDescent="0.25">
      <c r="A106">
        <v>59</v>
      </c>
      <c r="B106" s="21">
        <v>43126</v>
      </c>
      <c r="C106" t="s">
        <v>25</v>
      </c>
      <c r="D106" t="s">
        <v>200</v>
      </c>
      <c r="E106" t="s">
        <v>201</v>
      </c>
      <c r="F106" t="s">
        <v>202</v>
      </c>
    </row>
    <row r="107" spans="1:6" x14ac:dyDescent="0.25">
      <c r="A107">
        <v>60</v>
      </c>
      <c r="B107" s="21">
        <v>43157</v>
      </c>
      <c r="C107" t="s">
        <v>203</v>
      </c>
      <c r="D107" t="s">
        <v>202</v>
      </c>
      <c r="E107" t="s">
        <v>204</v>
      </c>
      <c r="F107" t="s">
        <v>205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7" workbookViewId="0">
      <selection activeCell="G26" sqref="G26"/>
    </sheetView>
  </sheetViews>
  <sheetFormatPr defaultRowHeight="15" x14ac:dyDescent="0.25"/>
  <cols>
    <col min="1" max="1" width="17.85546875" bestFit="1" customWidth="1"/>
    <col min="2" max="2" width="12.5703125" bestFit="1" customWidth="1"/>
    <col min="3" max="5" width="11.5703125" bestFit="1" customWidth="1"/>
    <col min="6" max="6" width="12.5703125" bestFit="1" customWidth="1"/>
    <col min="7" max="7" width="20.5703125" bestFit="1" customWidth="1"/>
    <col min="9" max="9" width="10.5703125" bestFit="1" customWidth="1"/>
  </cols>
  <sheetData>
    <row r="1" spans="1:9" x14ac:dyDescent="0.25">
      <c r="A1" s="2" t="s">
        <v>6</v>
      </c>
      <c r="B1" s="3">
        <v>200000</v>
      </c>
      <c r="C1" t="s">
        <v>0</v>
      </c>
      <c r="D1" s="3" t="s">
        <v>2</v>
      </c>
      <c r="E1" s="1" t="s">
        <v>1</v>
      </c>
      <c r="F1" s="2" t="s">
        <v>3</v>
      </c>
    </row>
    <row r="2" spans="1:9" x14ac:dyDescent="0.25">
      <c r="A2" s="6">
        <v>0.08</v>
      </c>
      <c r="B2" s="7">
        <v>41565</v>
      </c>
      <c r="C2" s="8">
        <v>12231.35</v>
      </c>
      <c r="D2" s="8">
        <v>8231.35</v>
      </c>
      <c r="E2" s="8">
        <v>4000</v>
      </c>
      <c r="F2" s="12">
        <f>B1-D2</f>
        <v>191768.65</v>
      </c>
    </row>
    <row r="3" spans="1:9" x14ac:dyDescent="0.25">
      <c r="A3" s="3"/>
      <c r="B3" s="7">
        <v>42069</v>
      </c>
      <c r="C3" s="8">
        <v>73388.100000000006</v>
      </c>
      <c r="D3" s="8">
        <v>52962.85</v>
      </c>
      <c r="E3" s="8">
        <v>20425.25</v>
      </c>
      <c r="F3" s="8">
        <f>F2-D3</f>
        <v>138805.79999999999</v>
      </c>
    </row>
    <row r="4" spans="1:9" x14ac:dyDescent="0.25">
      <c r="A4" s="3"/>
      <c r="B4" s="3"/>
      <c r="C4" s="3"/>
      <c r="D4" s="3"/>
      <c r="E4" s="3"/>
      <c r="F4" s="10">
        <v>129351</v>
      </c>
      <c r="G4" s="13" t="s">
        <v>11</v>
      </c>
    </row>
    <row r="5" spans="1:9" x14ac:dyDescent="0.25">
      <c r="A5" s="3"/>
      <c r="B5" s="4">
        <v>42419</v>
      </c>
      <c r="C5" s="3">
        <v>12231.35</v>
      </c>
      <c r="D5" s="3">
        <f>C5-E5</f>
        <v>9644.33</v>
      </c>
      <c r="E5" s="3">
        <f>F4*A2/4</f>
        <v>2587.02</v>
      </c>
      <c r="F5" s="3">
        <f>F4-D5</f>
        <v>119706.67</v>
      </c>
      <c r="G5" t="s">
        <v>14</v>
      </c>
    </row>
    <row r="6" spans="1:9" x14ac:dyDescent="0.25">
      <c r="A6" s="3"/>
      <c r="B6" s="4">
        <v>42633</v>
      </c>
      <c r="C6" s="3">
        <v>36694.050000000003</v>
      </c>
      <c r="D6" s="3">
        <f>C6-E6</f>
        <v>30105.850000000002</v>
      </c>
      <c r="E6" s="3">
        <v>6588.2</v>
      </c>
      <c r="F6" s="3">
        <f>F5-D6</f>
        <v>89600.819999999992</v>
      </c>
    </row>
    <row r="7" spans="1:9" x14ac:dyDescent="0.25">
      <c r="A7" s="3"/>
      <c r="B7" s="4">
        <v>42804</v>
      </c>
      <c r="C7" s="3">
        <v>12231.35</v>
      </c>
      <c r="D7" s="3">
        <f>C7-E7</f>
        <v>10439.34</v>
      </c>
      <c r="E7" s="3">
        <v>1792.01</v>
      </c>
      <c r="F7" s="3">
        <f>F6-D7</f>
        <v>79161.48</v>
      </c>
      <c r="G7" t="s">
        <v>17</v>
      </c>
    </row>
    <row r="8" spans="1:9" x14ac:dyDescent="0.25">
      <c r="A8" s="3"/>
      <c r="B8" s="3"/>
      <c r="C8" s="3"/>
      <c r="D8" s="3"/>
      <c r="E8" s="3"/>
      <c r="F8" s="3"/>
    </row>
    <row r="9" spans="1:9" x14ac:dyDescent="0.25">
      <c r="D9" s="16">
        <f>SUM(D6:D8)</f>
        <v>40545.19</v>
      </c>
      <c r="E9" s="16">
        <f>SUM(E6:E7)</f>
        <v>8380.2099999999991</v>
      </c>
    </row>
    <row r="11" spans="1:9" x14ac:dyDescent="0.25">
      <c r="B11" s="2">
        <v>42838</v>
      </c>
      <c r="C11" s="3">
        <v>12231.35</v>
      </c>
      <c r="D11" s="3">
        <f>C11-E11</f>
        <v>10648.130000000001</v>
      </c>
      <c r="E11" s="3">
        <v>1583.22</v>
      </c>
      <c r="F11" s="16">
        <f>F7-D11</f>
        <v>68513.349999999991</v>
      </c>
    </row>
    <row r="12" spans="1:9" x14ac:dyDescent="0.25">
      <c r="B12" s="2">
        <v>42947</v>
      </c>
      <c r="C12" s="3">
        <v>12231.35</v>
      </c>
      <c r="D12" s="3">
        <f>C12-E12</f>
        <v>10404.327333333335</v>
      </c>
      <c r="E12" s="3">
        <f>F11*A2/12*4</f>
        <v>1827.0226666666665</v>
      </c>
      <c r="F12" s="16">
        <f>F11-D12</f>
        <v>58109.022666666657</v>
      </c>
      <c r="I12" s="16"/>
    </row>
    <row r="13" spans="1:9" x14ac:dyDescent="0.25">
      <c r="B13" s="2">
        <v>43042</v>
      </c>
      <c r="C13" s="3">
        <v>12231.35</v>
      </c>
      <c r="D13" s="3">
        <f>C13-E13</f>
        <v>10681.776062222223</v>
      </c>
      <c r="E13" s="3">
        <f>F12*A2/12*4</f>
        <v>1549.5739377777775</v>
      </c>
      <c r="F13" s="16">
        <f>F12-D13</f>
        <v>47427.24660444443</v>
      </c>
      <c r="I13" s="16"/>
    </row>
    <row r="14" spans="1:9" x14ac:dyDescent="0.25">
      <c r="B14" s="2"/>
      <c r="C14" s="3"/>
      <c r="D14" s="3"/>
      <c r="E14" s="3"/>
      <c r="F14" s="16"/>
    </row>
    <row r="15" spans="1:9" x14ac:dyDescent="0.25">
      <c r="B15" s="2"/>
      <c r="C15" s="3"/>
      <c r="D15" s="3"/>
      <c r="E15" s="3"/>
      <c r="F15" s="16"/>
    </row>
    <row r="16" spans="1:9" x14ac:dyDescent="0.25">
      <c r="B16" s="2"/>
      <c r="C16" s="3"/>
      <c r="D16" s="3"/>
      <c r="E16" s="3"/>
      <c r="F16" s="16"/>
    </row>
    <row r="17" spans="1:6" x14ac:dyDescent="0.25">
      <c r="C17" s="3"/>
      <c r="D17" s="3"/>
      <c r="E17" s="3"/>
    </row>
    <row r="18" spans="1:6" x14ac:dyDescent="0.25">
      <c r="C18" s="3"/>
      <c r="D18" s="3" t="s">
        <v>759</v>
      </c>
      <c r="E18" s="16">
        <f>F12*A2/12*15</f>
        <v>5810.9022666666651</v>
      </c>
    </row>
    <row r="19" spans="1:6" x14ac:dyDescent="0.25">
      <c r="C19" s="3"/>
      <c r="D19" s="3"/>
      <c r="E19" s="3"/>
    </row>
    <row r="21" spans="1:6" x14ac:dyDescent="0.25">
      <c r="A21" s="28" t="s">
        <v>333</v>
      </c>
    </row>
    <row r="22" spans="1:6" x14ac:dyDescent="0.25">
      <c r="A22">
        <v>1</v>
      </c>
      <c r="B22" s="21">
        <v>41535</v>
      </c>
      <c r="C22" t="s">
        <v>206</v>
      </c>
      <c r="D22" t="s">
        <v>207</v>
      </c>
      <c r="E22" t="s">
        <v>208</v>
      </c>
      <c r="F22" t="s">
        <v>209</v>
      </c>
    </row>
    <row r="23" spans="1:6" x14ac:dyDescent="0.25">
      <c r="A23">
        <v>2</v>
      </c>
      <c r="B23" s="21">
        <v>41626</v>
      </c>
      <c r="C23" t="s">
        <v>206</v>
      </c>
      <c r="D23" t="s">
        <v>210</v>
      </c>
      <c r="E23" t="s">
        <v>211</v>
      </c>
      <c r="F23" t="s">
        <v>212</v>
      </c>
    </row>
    <row r="24" spans="1:6" x14ac:dyDescent="0.25">
      <c r="A24">
        <v>3</v>
      </c>
      <c r="B24" s="21">
        <v>41716</v>
      </c>
      <c r="C24" t="s">
        <v>206</v>
      </c>
      <c r="D24" t="s">
        <v>213</v>
      </c>
      <c r="E24" t="s">
        <v>214</v>
      </c>
      <c r="F24" t="s">
        <v>215</v>
      </c>
    </row>
    <row r="25" spans="1:6" x14ac:dyDescent="0.25">
      <c r="A25">
        <v>4</v>
      </c>
      <c r="B25" s="21">
        <v>41808</v>
      </c>
      <c r="C25" t="s">
        <v>206</v>
      </c>
      <c r="D25" t="s">
        <v>216</v>
      </c>
      <c r="E25" t="s">
        <v>217</v>
      </c>
      <c r="F25" t="s">
        <v>218</v>
      </c>
    </row>
    <row r="26" spans="1:6" x14ac:dyDescent="0.25">
      <c r="A26">
        <v>5</v>
      </c>
      <c r="B26" s="21">
        <v>41900</v>
      </c>
      <c r="C26" t="s">
        <v>206</v>
      </c>
      <c r="D26" t="s">
        <v>219</v>
      </c>
      <c r="E26" t="s">
        <v>220</v>
      </c>
      <c r="F26" t="s">
        <v>221</v>
      </c>
    </row>
    <row r="27" spans="1:6" x14ac:dyDescent="0.25">
      <c r="A27">
        <v>6</v>
      </c>
      <c r="B27" s="21">
        <v>41991</v>
      </c>
      <c r="C27" t="s">
        <v>206</v>
      </c>
      <c r="D27" t="s">
        <v>222</v>
      </c>
      <c r="E27" t="s">
        <v>223</v>
      </c>
      <c r="F27" t="s">
        <v>224</v>
      </c>
    </row>
    <row r="28" spans="1:6" x14ac:dyDescent="0.25">
      <c r="A28">
        <v>7</v>
      </c>
      <c r="B28" s="21">
        <v>42081</v>
      </c>
      <c r="C28" t="s">
        <v>206</v>
      </c>
      <c r="D28" t="s">
        <v>225</v>
      </c>
      <c r="E28" t="s">
        <v>226</v>
      </c>
      <c r="F28" t="s">
        <v>227</v>
      </c>
    </row>
    <row r="29" spans="1:6" x14ac:dyDescent="0.25">
      <c r="A29">
        <v>8</v>
      </c>
      <c r="B29" s="21">
        <v>42173</v>
      </c>
      <c r="C29" t="s">
        <v>206</v>
      </c>
      <c r="D29" t="s">
        <v>228</v>
      </c>
      <c r="E29" t="s">
        <v>229</v>
      </c>
      <c r="F29" t="s">
        <v>230</v>
      </c>
    </row>
    <row r="30" spans="1:6" x14ac:dyDescent="0.25">
      <c r="A30">
        <v>9</v>
      </c>
      <c r="B30" s="21">
        <v>42265</v>
      </c>
      <c r="C30" t="s">
        <v>206</v>
      </c>
      <c r="D30" t="s">
        <v>231</v>
      </c>
      <c r="E30" t="s">
        <v>232</v>
      </c>
      <c r="F30" t="s">
        <v>233</v>
      </c>
    </row>
    <row r="31" spans="1:6" x14ac:dyDescent="0.25">
      <c r="A31">
        <v>10</v>
      </c>
      <c r="B31" s="21">
        <v>42356</v>
      </c>
      <c r="C31" t="s">
        <v>206</v>
      </c>
      <c r="D31" t="s">
        <v>234</v>
      </c>
      <c r="E31" t="s">
        <v>235</v>
      </c>
      <c r="F31" t="s">
        <v>236</v>
      </c>
    </row>
    <row r="32" spans="1:6" x14ac:dyDescent="0.25">
      <c r="A32">
        <v>11</v>
      </c>
      <c r="B32" s="21">
        <v>42447</v>
      </c>
      <c r="C32" t="s">
        <v>206</v>
      </c>
      <c r="D32" t="s">
        <v>237</v>
      </c>
      <c r="E32" t="s">
        <v>238</v>
      </c>
      <c r="F32" t="s">
        <v>239</v>
      </c>
    </row>
    <row r="33" spans="1:6" x14ac:dyDescent="0.25">
      <c r="A33">
        <v>12</v>
      </c>
      <c r="B33" s="21">
        <v>42539</v>
      </c>
      <c r="C33" t="s">
        <v>206</v>
      </c>
      <c r="D33" t="s">
        <v>240</v>
      </c>
      <c r="E33" t="s">
        <v>241</v>
      </c>
      <c r="F33" t="s">
        <v>242</v>
      </c>
    </row>
    <row r="34" spans="1:6" x14ac:dyDescent="0.25">
      <c r="A34">
        <v>13</v>
      </c>
      <c r="B34" s="21">
        <v>42631</v>
      </c>
      <c r="C34" t="s">
        <v>206</v>
      </c>
      <c r="D34" t="s">
        <v>243</v>
      </c>
      <c r="E34" t="s">
        <v>244</v>
      </c>
      <c r="F34" t="s">
        <v>245</v>
      </c>
    </row>
    <row r="35" spans="1:6" x14ac:dyDescent="0.25">
      <c r="A35">
        <v>14</v>
      </c>
      <c r="B35" s="21">
        <v>42722</v>
      </c>
      <c r="C35" t="s">
        <v>206</v>
      </c>
      <c r="D35" t="s">
        <v>246</v>
      </c>
      <c r="E35" t="s">
        <v>247</v>
      </c>
      <c r="F35" t="s">
        <v>248</v>
      </c>
    </row>
    <row r="36" spans="1:6" x14ac:dyDescent="0.25">
      <c r="A36">
        <v>15</v>
      </c>
      <c r="B36" s="21">
        <v>42812</v>
      </c>
      <c r="C36" t="s">
        <v>206</v>
      </c>
      <c r="D36" t="s">
        <v>249</v>
      </c>
      <c r="E36" t="s">
        <v>250</v>
      </c>
      <c r="F36" t="s">
        <v>251</v>
      </c>
    </row>
    <row r="37" spans="1:6" x14ac:dyDescent="0.25">
      <c r="A37">
        <v>16</v>
      </c>
      <c r="B37" s="21">
        <v>42904</v>
      </c>
      <c r="C37" t="s">
        <v>206</v>
      </c>
      <c r="D37" t="s">
        <v>252</v>
      </c>
      <c r="E37" t="s">
        <v>253</v>
      </c>
      <c r="F37" t="s">
        <v>254</v>
      </c>
    </row>
    <row r="38" spans="1:6" x14ac:dyDescent="0.25">
      <c r="A38">
        <v>17</v>
      </c>
      <c r="B38" s="21">
        <v>42996</v>
      </c>
      <c r="C38" t="s">
        <v>206</v>
      </c>
      <c r="D38" t="s">
        <v>255</v>
      </c>
      <c r="E38" t="s">
        <v>256</v>
      </c>
      <c r="F38" t="s">
        <v>257</v>
      </c>
    </row>
    <row r="39" spans="1:6" x14ac:dyDescent="0.25">
      <c r="A39">
        <v>18</v>
      </c>
      <c r="B39" s="21">
        <v>43087</v>
      </c>
      <c r="C39" t="s">
        <v>206</v>
      </c>
      <c r="D39" t="s">
        <v>258</v>
      </c>
      <c r="E39" t="s">
        <v>259</v>
      </c>
      <c r="F39" t="s">
        <v>260</v>
      </c>
    </row>
    <row r="40" spans="1:6" x14ac:dyDescent="0.25">
      <c r="A40">
        <v>19</v>
      </c>
      <c r="B40" s="21">
        <v>43177</v>
      </c>
      <c r="C40" t="s">
        <v>206</v>
      </c>
      <c r="D40" t="s">
        <v>261</v>
      </c>
      <c r="E40" t="s">
        <v>262</v>
      </c>
      <c r="F40" t="s">
        <v>263</v>
      </c>
    </row>
    <row r="41" spans="1:6" x14ac:dyDescent="0.25">
      <c r="A41">
        <v>20</v>
      </c>
      <c r="B41" s="21">
        <v>43269</v>
      </c>
      <c r="C41" t="s">
        <v>264</v>
      </c>
      <c r="D41" t="s">
        <v>263</v>
      </c>
      <c r="E41" t="s">
        <v>265</v>
      </c>
      <c r="F41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E14" sqref="E14"/>
    </sheetView>
  </sheetViews>
  <sheetFormatPr defaultRowHeight="15" x14ac:dyDescent="0.25"/>
  <cols>
    <col min="1" max="1" width="17.85546875" bestFit="1" customWidth="1"/>
    <col min="2" max="2" width="12.5703125" bestFit="1" customWidth="1"/>
    <col min="3" max="5" width="11.5703125" bestFit="1" customWidth="1"/>
    <col min="6" max="6" width="12.5703125" bestFit="1" customWidth="1"/>
    <col min="7" max="7" width="20.5703125" bestFit="1" customWidth="1"/>
  </cols>
  <sheetData>
    <row r="1" spans="1:7" x14ac:dyDescent="0.25">
      <c r="A1" s="2" t="s">
        <v>7</v>
      </c>
      <c r="B1" s="3">
        <v>150000</v>
      </c>
      <c r="C1" t="s">
        <v>0</v>
      </c>
      <c r="D1" s="3" t="s">
        <v>2</v>
      </c>
      <c r="E1" s="1" t="s">
        <v>1</v>
      </c>
      <c r="F1" s="2" t="s">
        <v>3</v>
      </c>
    </row>
    <row r="2" spans="1:7" x14ac:dyDescent="0.25">
      <c r="A2" s="6">
        <v>0.08</v>
      </c>
      <c r="B2" s="7">
        <v>41565</v>
      </c>
      <c r="C2" s="8">
        <v>9173.51</v>
      </c>
      <c r="D2" s="8">
        <v>6173.51</v>
      </c>
      <c r="E2" s="8">
        <v>3000</v>
      </c>
      <c r="F2" s="12">
        <f>B1-D2</f>
        <v>143826.49</v>
      </c>
    </row>
    <row r="3" spans="1:7" x14ac:dyDescent="0.25">
      <c r="A3" s="3"/>
      <c r="B3" s="7">
        <v>42069</v>
      </c>
      <c r="C3" s="8">
        <v>55041.06</v>
      </c>
      <c r="D3" s="8">
        <v>39722.11</v>
      </c>
      <c r="E3" s="8">
        <v>15318.95</v>
      </c>
      <c r="F3" s="8">
        <f>F2-D3</f>
        <v>104104.37999999999</v>
      </c>
    </row>
    <row r="4" spans="1:7" x14ac:dyDescent="0.25">
      <c r="A4" s="3"/>
      <c r="B4" s="3"/>
      <c r="C4" s="3"/>
      <c r="D4" s="3"/>
      <c r="E4" s="3"/>
      <c r="F4" s="11">
        <v>97013</v>
      </c>
      <c r="G4" s="14" t="s">
        <v>11</v>
      </c>
    </row>
    <row r="5" spans="1:7" x14ac:dyDescent="0.25">
      <c r="A5" s="3"/>
      <c r="B5" s="4">
        <v>42419</v>
      </c>
      <c r="C5" s="3">
        <v>9173.51</v>
      </c>
      <c r="D5" s="3">
        <f>C5-E5</f>
        <v>7233.25</v>
      </c>
      <c r="E5" s="3">
        <f>F4*A2/4</f>
        <v>1940.26</v>
      </c>
      <c r="F5" s="3">
        <f>F4-D5</f>
        <v>89779.75</v>
      </c>
      <c r="G5" t="s">
        <v>13</v>
      </c>
    </row>
    <row r="6" spans="1:7" x14ac:dyDescent="0.25">
      <c r="B6" s="2">
        <v>42622</v>
      </c>
      <c r="C6" s="3">
        <v>9173.51</v>
      </c>
      <c r="D6" s="16">
        <f>C6-E6</f>
        <v>7377.92</v>
      </c>
      <c r="E6" s="3">
        <v>1795.59</v>
      </c>
      <c r="F6" s="16">
        <f>F5-D6</f>
        <v>82401.83</v>
      </c>
    </row>
    <row r="7" spans="1:7" x14ac:dyDescent="0.25">
      <c r="B7" s="2">
        <v>42643</v>
      </c>
      <c r="C7" s="3">
        <v>18347.02</v>
      </c>
      <c r="D7" s="16">
        <f t="shared" ref="D7:D8" si="0">C7-E7</f>
        <v>15201.45</v>
      </c>
      <c r="E7" s="3">
        <v>3145.57</v>
      </c>
      <c r="F7" s="16">
        <f t="shared" ref="F7:F8" si="1">F6-D7</f>
        <v>67200.38</v>
      </c>
    </row>
    <row r="8" spans="1:7" x14ac:dyDescent="0.25">
      <c r="B8" s="2">
        <v>42804</v>
      </c>
      <c r="C8" s="3">
        <v>9173.51</v>
      </c>
      <c r="D8" s="16">
        <f t="shared" si="0"/>
        <v>7829.5</v>
      </c>
      <c r="E8" s="3">
        <v>1344.01</v>
      </c>
      <c r="F8" s="18">
        <f t="shared" si="1"/>
        <v>59370.880000000005</v>
      </c>
      <c r="G8" t="s">
        <v>17</v>
      </c>
    </row>
    <row r="10" spans="1:7" x14ac:dyDescent="0.25">
      <c r="D10" s="16">
        <f>SUM(D6:D8)</f>
        <v>30408.870000000003</v>
      </c>
      <c r="E10" s="16">
        <f>SUM(E6:E8)</f>
        <v>6285.17</v>
      </c>
    </row>
    <row r="12" spans="1:7" x14ac:dyDescent="0.25">
      <c r="B12" s="2">
        <v>42838</v>
      </c>
      <c r="C12">
        <v>9173.51</v>
      </c>
      <c r="D12">
        <f>C12-E12</f>
        <v>7986.09</v>
      </c>
      <c r="E12">
        <v>1187.42</v>
      </c>
      <c r="F12" s="16">
        <f>F8-D12</f>
        <v>51384.790000000008</v>
      </c>
    </row>
    <row r="13" spans="1:7" x14ac:dyDescent="0.25">
      <c r="B13" s="2">
        <v>42947</v>
      </c>
      <c r="C13">
        <v>9173.51</v>
      </c>
      <c r="D13" s="16">
        <f>C13-E13</f>
        <v>7803.2489333333333</v>
      </c>
      <c r="E13" s="16">
        <f>F12*A2/12*4</f>
        <v>1370.2610666666669</v>
      </c>
      <c r="F13" s="16">
        <f>F12-D13</f>
        <v>43581.541066666672</v>
      </c>
    </row>
    <row r="14" spans="1:7" x14ac:dyDescent="0.25">
      <c r="B14" s="2">
        <v>43042</v>
      </c>
      <c r="C14">
        <v>9173.51</v>
      </c>
      <c r="D14" s="16">
        <f>C14-E14</f>
        <v>8011.3355715555554</v>
      </c>
      <c r="E14" s="16">
        <f>F13*A2/12*4</f>
        <v>1162.1744284444446</v>
      </c>
      <c r="F14" s="16">
        <f>F13-D14</f>
        <v>35570.20549511112</v>
      </c>
    </row>
    <row r="15" spans="1:7" x14ac:dyDescent="0.25">
      <c r="B15" s="2"/>
      <c r="D15" s="16"/>
      <c r="E15" s="16"/>
      <c r="F15" s="16"/>
    </row>
    <row r="17" spans="1:6" x14ac:dyDescent="0.25">
      <c r="D17" t="s">
        <v>759</v>
      </c>
      <c r="E17" s="16">
        <f>F13*A2/12*15</f>
        <v>4358.1541066666678</v>
      </c>
    </row>
    <row r="18" spans="1:6" x14ac:dyDescent="0.25">
      <c r="A18" s="28" t="s">
        <v>333</v>
      </c>
    </row>
    <row r="19" spans="1:6" x14ac:dyDescent="0.25">
      <c r="A19">
        <v>1</v>
      </c>
      <c r="B19" s="21">
        <v>41543</v>
      </c>
      <c r="C19" t="s">
        <v>695</v>
      </c>
      <c r="D19" t="s">
        <v>696</v>
      </c>
      <c r="E19" t="s">
        <v>697</v>
      </c>
      <c r="F19" t="s">
        <v>698</v>
      </c>
    </row>
    <row r="20" spans="1:6" x14ac:dyDescent="0.25">
      <c r="A20">
        <v>2</v>
      </c>
      <c r="B20" s="21">
        <v>41634</v>
      </c>
      <c r="C20" t="s">
        <v>695</v>
      </c>
      <c r="D20" t="s">
        <v>699</v>
      </c>
      <c r="E20" t="s">
        <v>700</v>
      </c>
      <c r="F20" t="s">
        <v>701</v>
      </c>
    </row>
    <row r="21" spans="1:6" x14ac:dyDescent="0.25">
      <c r="A21">
        <v>3</v>
      </c>
      <c r="B21" s="21">
        <v>41724</v>
      </c>
      <c r="C21" t="s">
        <v>695</v>
      </c>
      <c r="D21" t="s">
        <v>702</v>
      </c>
      <c r="E21" t="s">
        <v>703</v>
      </c>
      <c r="F21" t="s">
        <v>704</v>
      </c>
    </row>
    <row r="22" spans="1:6" x14ac:dyDescent="0.25">
      <c r="A22">
        <v>4</v>
      </c>
      <c r="B22" s="21">
        <v>41816</v>
      </c>
      <c r="C22" t="s">
        <v>695</v>
      </c>
      <c r="D22" t="s">
        <v>705</v>
      </c>
      <c r="E22" t="s">
        <v>706</v>
      </c>
      <c r="F22" t="s">
        <v>707</v>
      </c>
    </row>
    <row r="23" spans="1:6" x14ac:dyDescent="0.25">
      <c r="A23">
        <v>5</v>
      </c>
      <c r="B23" s="21">
        <v>41908</v>
      </c>
      <c r="C23" t="s">
        <v>695</v>
      </c>
      <c r="D23" t="s">
        <v>708</v>
      </c>
      <c r="E23" t="s">
        <v>709</v>
      </c>
      <c r="F23" t="s">
        <v>710</v>
      </c>
    </row>
    <row r="24" spans="1:6" x14ac:dyDescent="0.25">
      <c r="A24">
        <v>6</v>
      </c>
      <c r="B24" s="21">
        <v>41999</v>
      </c>
      <c r="C24" t="s">
        <v>695</v>
      </c>
      <c r="D24" t="s">
        <v>711</v>
      </c>
      <c r="E24" t="s">
        <v>712</v>
      </c>
      <c r="F24" t="s">
        <v>713</v>
      </c>
    </row>
    <row r="25" spans="1:6" x14ac:dyDescent="0.25">
      <c r="A25">
        <v>7</v>
      </c>
      <c r="B25" s="21">
        <v>42089</v>
      </c>
      <c r="C25" t="s">
        <v>695</v>
      </c>
      <c r="D25" t="s">
        <v>714</v>
      </c>
      <c r="E25" t="s">
        <v>715</v>
      </c>
      <c r="F25" t="s">
        <v>716</v>
      </c>
    </row>
    <row r="26" spans="1:6" x14ac:dyDescent="0.25">
      <c r="A26">
        <v>8</v>
      </c>
      <c r="B26" s="21">
        <v>42181</v>
      </c>
      <c r="C26" t="s">
        <v>695</v>
      </c>
      <c r="D26" t="s">
        <v>717</v>
      </c>
      <c r="E26" t="s">
        <v>718</v>
      </c>
      <c r="F26" t="s">
        <v>719</v>
      </c>
    </row>
    <row r="27" spans="1:6" x14ac:dyDescent="0.25">
      <c r="A27">
        <v>9</v>
      </c>
      <c r="B27" s="21">
        <v>42273</v>
      </c>
      <c r="C27" t="s">
        <v>695</v>
      </c>
      <c r="D27" t="s">
        <v>720</v>
      </c>
      <c r="E27" t="s">
        <v>721</v>
      </c>
      <c r="F27" t="s">
        <v>722</v>
      </c>
    </row>
    <row r="28" spans="1:6" x14ac:dyDescent="0.25">
      <c r="A28">
        <v>10</v>
      </c>
      <c r="B28" s="21">
        <v>42364</v>
      </c>
      <c r="C28" t="s">
        <v>695</v>
      </c>
      <c r="D28" t="s">
        <v>723</v>
      </c>
      <c r="E28" t="s">
        <v>724</v>
      </c>
      <c r="F28" t="s">
        <v>725</v>
      </c>
    </row>
    <row r="29" spans="1:6" x14ac:dyDescent="0.25">
      <c r="A29">
        <v>11</v>
      </c>
      <c r="B29" s="21">
        <v>42455</v>
      </c>
      <c r="C29" t="s">
        <v>695</v>
      </c>
      <c r="D29" t="s">
        <v>726</v>
      </c>
      <c r="E29" t="s">
        <v>727</v>
      </c>
      <c r="F29" t="s">
        <v>728</v>
      </c>
    </row>
    <row r="30" spans="1:6" x14ac:dyDescent="0.25">
      <c r="A30">
        <v>12</v>
      </c>
      <c r="B30" s="21">
        <v>42547</v>
      </c>
      <c r="C30" t="s">
        <v>695</v>
      </c>
      <c r="D30" t="s">
        <v>729</v>
      </c>
      <c r="E30" t="s">
        <v>730</v>
      </c>
      <c r="F30" t="s">
        <v>731</v>
      </c>
    </row>
    <row r="31" spans="1:6" x14ac:dyDescent="0.25">
      <c r="A31">
        <v>13</v>
      </c>
      <c r="B31" s="21">
        <v>42639</v>
      </c>
      <c r="C31" t="s">
        <v>695</v>
      </c>
      <c r="D31" t="s">
        <v>732</v>
      </c>
      <c r="E31" t="s">
        <v>733</v>
      </c>
      <c r="F31" t="s">
        <v>734</v>
      </c>
    </row>
    <row r="32" spans="1:6" x14ac:dyDescent="0.25">
      <c r="A32">
        <v>14</v>
      </c>
      <c r="B32" s="21">
        <v>42730</v>
      </c>
      <c r="C32" t="s">
        <v>695</v>
      </c>
      <c r="D32" t="s">
        <v>735</v>
      </c>
      <c r="E32" t="s">
        <v>736</v>
      </c>
      <c r="F32" t="s">
        <v>737</v>
      </c>
    </row>
    <row r="33" spans="1:6" x14ac:dyDescent="0.25">
      <c r="A33">
        <v>15</v>
      </c>
      <c r="B33" s="21">
        <v>42820</v>
      </c>
      <c r="C33" t="s">
        <v>695</v>
      </c>
      <c r="D33" t="s">
        <v>738</v>
      </c>
      <c r="E33" t="s">
        <v>739</v>
      </c>
      <c r="F33" t="s">
        <v>740</v>
      </c>
    </row>
    <row r="34" spans="1:6" x14ac:dyDescent="0.25">
      <c r="A34">
        <v>16</v>
      </c>
      <c r="B34" s="21">
        <v>42912</v>
      </c>
      <c r="C34" t="s">
        <v>695</v>
      </c>
      <c r="D34" t="s">
        <v>741</v>
      </c>
      <c r="E34" t="s">
        <v>742</v>
      </c>
      <c r="F34" t="s">
        <v>743</v>
      </c>
    </row>
    <row r="35" spans="1:6" x14ac:dyDescent="0.25">
      <c r="A35">
        <v>17</v>
      </c>
      <c r="B35" s="21">
        <v>43004</v>
      </c>
      <c r="C35" t="s">
        <v>695</v>
      </c>
      <c r="D35" t="s">
        <v>744</v>
      </c>
      <c r="E35" t="s">
        <v>745</v>
      </c>
      <c r="F35" t="s">
        <v>746</v>
      </c>
    </row>
    <row r="36" spans="1:6" x14ac:dyDescent="0.25">
      <c r="A36">
        <v>18</v>
      </c>
      <c r="B36" s="21">
        <v>43095</v>
      </c>
      <c r="C36" t="s">
        <v>695</v>
      </c>
      <c r="D36" t="s">
        <v>747</v>
      </c>
      <c r="E36" t="s">
        <v>748</v>
      </c>
      <c r="F36" t="s">
        <v>749</v>
      </c>
    </row>
    <row r="37" spans="1:6" x14ac:dyDescent="0.25">
      <c r="A37">
        <v>19</v>
      </c>
      <c r="B37" s="21">
        <v>43185</v>
      </c>
      <c r="C37" t="s">
        <v>695</v>
      </c>
      <c r="D37" t="s">
        <v>750</v>
      </c>
      <c r="E37" t="s">
        <v>751</v>
      </c>
      <c r="F37" t="s">
        <v>752</v>
      </c>
    </row>
    <row r="38" spans="1:6" x14ac:dyDescent="0.25">
      <c r="A38">
        <v>20</v>
      </c>
      <c r="B38" s="21">
        <v>43277</v>
      </c>
      <c r="C38" t="s">
        <v>753</v>
      </c>
      <c r="D38" t="s">
        <v>752</v>
      </c>
      <c r="E38" t="s">
        <v>754</v>
      </c>
      <c r="F38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workbookViewId="0">
      <selection activeCell="E27" sqref="E27"/>
    </sheetView>
  </sheetViews>
  <sheetFormatPr defaultRowHeight="15" x14ac:dyDescent="0.25"/>
  <cols>
    <col min="1" max="1" width="17.85546875" bestFit="1" customWidth="1"/>
    <col min="2" max="2" width="12.5703125" bestFit="1" customWidth="1"/>
    <col min="3" max="4" width="11.7109375" bestFit="1" customWidth="1"/>
    <col min="5" max="5" width="11.5703125" bestFit="1" customWidth="1"/>
    <col min="6" max="6" width="12.7109375" bestFit="1" customWidth="1"/>
    <col min="7" max="7" width="17.85546875" bestFit="1" customWidth="1"/>
  </cols>
  <sheetData>
    <row r="1" spans="1:9" x14ac:dyDescent="0.25">
      <c r="A1" s="2" t="s">
        <v>8</v>
      </c>
      <c r="B1" s="3">
        <v>180000</v>
      </c>
      <c r="C1" t="s">
        <v>0</v>
      </c>
      <c r="D1" s="3" t="s">
        <v>4</v>
      </c>
      <c r="E1" s="1" t="s">
        <v>1</v>
      </c>
      <c r="F1" s="2" t="s">
        <v>3</v>
      </c>
    </row>
    <row r="2" spans="1:9" x14ac:dyDescent="0.25">
      <c r="A2" s="6">
        <v>0.08</v>
      </c>
      <c r="B2" s="4">
        <v>42111</v>
      </c>
      <c r="C2" s="3">
        <v>3649.76</v>
      </c>
      <c r="D2" s="3">
        <f t="shared" ref="D2:D13" si="0">C2-E2</f>
        <v>2449.7600000000002</v>
      </c>
      <c r="E2" s="3">
        <f>B1*A2/12</f>
        <v>1200</v>
      </c>
      <c r="F2" s="3">
        <f>B1-D2</f>
        <v>177550.24</v>
      </c>
      <c r="G2" t="s">
        <v>12</v>
      </c>
    </row>
    <row r="3" spans="1:9" x14ac:dyDescent="0.25">
      <c r="A3" s="6"/>
      <c r="B3" s="4">
        <v>42111</v>
      </c>
      <c r="C3" s="3">
        <v>3649.76</v>
      </c>
      <c r="D3" s="3">
        <f t="shared" si="0"/>
        <v>2466.0917333333337</v>
      </c>
      <c r="E3" s="3">
        <f>F2*A2/12</f>
        <v>1183.6682666666666</v>
      </c>
      <c r="F3" s="3">
        <f t="shared" ref="F3:F13" si="1">F2-D3</f>
        <v>175084.14826666666</v>
      </c>
      <c r="I3" t="s">
        <v>16</v>
      </c>
    </row>
    <row r="4" spans="1:9" x14ac:dyDescent="0.25">
      <c r="A4" s="6"/>
      <c r="B4" s="4">
        <v>42111</v>
      </c>
      <c r="C4" s="3">
        <v>3649.76</v>
      </c>
      <c r="D4" s="3">
        <f t="shared" si="0"/>
        <v>2482.5323448888894</v>
      </c>
      <c r="E4" s="3">
        <f>F3*A2/12</f>
        <v>1167.2276551111111</v>
      </c>
      <c r="F4" s="3">
        <f t="shared" si="1"/>
        <v>172601.61592177776</v>
      </c>
    </row>
    <row r="5" spans="1:9" x14ac:dyDescent="0.25">
      <c r="A5" s="6"/>
      <c r="B5" s="4">
        <v>42111</v>
      </c>
      <c r="C5" s="3">
        <v>3649.76</v>
      </c>
      <c r="D5" s="3">
        <f t="shared" si="0"/>
        <v>2499.0825605214818</v>
      </c>
      <c r="E5" s="3">
        <f>F4*A2/12</f>
        <v>1150.6774394785184</v>
      </c>
      <c r="F5" s="3">
        <f t="shared" si="1"/>
        <v>170102.53336125627</v>
      </c>
    </row>
    <row r="6" spans="1:9" x14ac:dyDescent="0.25">
      <c r="A6" s="3"/>
      <c r="B6" s="4">
        <v>42153</v>
      </c>
      <c r="C6" s="3">
        <v>3649.76</v>
      </c>
      <c r="D6" s="3">
        <f t="shared" si="0"/>
        <v>2515.7431109249583</v>
      </c>
      <c r="E6" s="3">
        <f>F5*A2/12</f>
        <v>1134.0168890750417</v>
      </c>
      <c r="F6" s="3">
        <f t="shared" si="1"/>
        <v>167586.79025033131</v>
      </c>
    </row>
    <row r="7" spans="1:9" x14ac:dyDescent="0.25">
      <c r="A7" s="3"/>
      <c r="B7" s="4">
        <v>42195</v>
      </c>
      <c r="C7" s="3">
        <v>3649.76</v>
      </c>
      <c r="D7" s="3">
        <f t="shared" si="0"/>
        <v>2532.5147316644579</v>
      </c>
      <c r="E7" s="3">
        <f>F6*A2/12</f>
        <v>1117.2452683355421</v>
      </c>
      <c r="F7" s="3">
        <f t="shared" si="1"/>
        <v>165054.27551866684</v>
      </c>
    </row>
    <row r="8" spans="1:9" x14ac:dyDescent="0.25">
      <c r="B8" s="2">
        <v>42216</v>
      </c>
      <c r="C8" s="3">
        <v>3649.76</v>
      </c>
      <c r="D8" s="3">
        <f t="shared" si="0"/>
        <v>2549.398163208888</v>
      </c>
      <c r="E8" s="3">
        <f>F7*A2/12</f>
        <v>1100.3618367911124</v>
      </c>
      <c r="F8" s="3">
        <f t="shared" si="1"/>
        <v>162504.87735545795</v>
      </c>
    </row>
    <row r="9" spans="1:9" x14ac:dyDescent="0.25">
      <c r="B9" s="2">
        <v>42244</v>
      </c>
      <c r="C9" s="3">
        <v>3649.76</v>
      </c>
      <c r="D9" s="3">
        <f t="shared" si="0"/>
        <v>2566.3941509636138</v>
      </c>
      <c r="E9" s="3">
        <f>F8*A2/12</f>
        <v>1083.3658490363864</v>
      </c>
      <c r="F9" s="3">
        <f t="shared" si="1"/>
        <v>159938.48320449435</v>
      </c>
    </row>
    <row r="10" spans="1:9" x14ac:dyDescent="0.25">
      <c r="B10" s="2">
        <v>42272</v>
      </c>
      <c r="C10" s="3">
        <v>3649.76</v>
      </c>
      <c r="D10" s="3">
        <f t="shared" si="0"/>
        <v>2583.5034453033713</v>
      </c>
      <c r="E10" s="3">
        <f>F9*A2/12</f>
        <v>1066.2565546966291</v>
      </c>
      <c r="F10" s="3">
        <f t="shared" si="1"/>
        <v>157354.97975919099</v>
      </c>
    </row>
    <row r="11" spans="1:9" x14ac:dyDescent="0.25">
      <c r="B11" s="2">
        <v>42307</v>
      </c>
      <c r="C11" s="3">
        <v>3649.76</v>
      </c>
      <c r="D11" s="3">
        <f t="shared" si="0"/>
        <v>2600.7268016053936</v>
      </c>
      <c r="E11" s="3">
        <f>F10*A2/12</f>
        <v>1049.0331983946066</v>
      </c>
      <c r="F11" s="3">
        <f t="shared" si="1"/>
        <v>154754.25295758559</v>
      </c>
    </row>
    <row r="12" spans="1:9" x14ac:dyDescent="0.25">
      <c r="B12" s="2">
        <v>42335</v>
      </c>
      <c r="C12" s="3">
        <v>3649.76</v>
      </c>
      <c r="D12" s="3">
        <f t="shared" si="0"/>
        <v>2618.0649802827629</v>
      </c>
      <c r="E12" s="3">
        <f>F11*A2/12</f>
        <v>1031.6950197172373</v>
      </c>
      <c r="F12" s="3">
        <f t="shared" si="1"/>
        <v>152136.18797730282</v>
      </c>
    </row>
    <row r="13" spans="1:9" x14ac:dyDescent="0.25">
      <c r="B13" s="2">
        <v>42398</v>
      </c>
      <c r="C13" s="3">
        <v>3649.76</v>
      </c>
      <c r="D13" s="3">
        <f t="shared" si="0"/>
        <v>2635.5187468179815</v>
      </c>
      <c r="E13" s="3">
        <f>F12*A2/12</f>
        <v>1014.2412531820188</v>
      </c>
      <c r="F13" s="11">
        <f t="shared" si="1"/>
        <v>149500.66923048484</v>
      </c>
      <c r="G13" t="s">
        <v>14</v>
      </c>
    </row>
    <row r="14" spans="1:9" x14ac:dyDescent="0.25">
      <c r="B14" s="2">
        <v>42584</v>
      </c>
      <c r="C14" s="3">
        <v>3649.76</v>
      </c>
      <c r="D14" s="3">
        <f>C14-E14</f>
        <v>2653.09</v>
      </c>
      <c r="E14" s="3">
        <v>996.67</v>
      </c>
      <c r="F14" s="3">
        <f>F13-D14</f>
        <v>146847.57923048484</v>
      </c>
    </row>
    <row r="15" spans="1:9" x14ac:dyDescent="0.25">
      <c r="B15" s="2">
        <v>42591</v>
      </c>
      <c r="C15" s="3">
        <v>3649.76</v>
      </c>
      <c r="D15" s="3">
        <f t="shared" ref="D15:D18" si="2">C15-E15</f>
        <v>2670.78</v>
      </c>
      <c r="E15" s="3">
        <v>978.98</v>
      </c>
      <c r="F15" s="3">
        <f t="shared" ref="F15:F16" si="3">F14-D15</f>
        <v>144176.79923048484</v>
      </c>
    </row>
    <row r="16" spans="1:9" x14ac:dyDescent="0.25">
      <c r="B16" s="2">
        <v>42629</v>
      </c>
      <c r="C16" s="3">
        <v>3649.76</v>
      </c>
      <c r="D16" s="3">
        <f t="shared" si="2"/>
        <v>2688.5800000000004</v>
      </c>
      <c r="E16" s="3">
        <v>961.18</v>
      </c>
      <c r="F16" s="3">
        <f t="shared" si="3"/>
        <v>141488.21923048486</v>
      </c>
    </row>
    <row r="17" spans="2:7" x14ac:dyDescent="0.25">
      <c r="B17" s="2">
        <v>42636</v>
      </c>
      <c r="C17" s="3">
        <v>21898.560000000001</v>
      </c>
      <c r="D17" s="3">
        <f t="shared" si="2"/>
        <v>16512.100000000002</v>
      </c>
      <c r="E17" s="3">
        <v>5386.46</v>
      </c>
      <c r="F17" s="3">
        <f t="shared" ref="F17:F22" si="4">F16-D17</f>
        <v>124976.11923048485</v>
      </c>
    </row>
    <row r="18" spans="2:7" x14ac:dyDescent="0.25">
      <c r="B18" s="2">
        <v>42804</v>
      </c>
      <c r="C18" s="3">
        <v>18248.8</v>
      </c>
      <c r="D18" s="3">
        <f t="shared" si="2"/>
        <v>14271.96</v>
      </c>
      <c r="E18" s="3">
        <v>3976.84</v>
      </c>
      <c r="F18" s="3">
        <f t="shared" si="4"/>
        <v>110704.15923048486</v>
      </c>
      <c r="G18" t="s">
        <v>17</v>
      </c>
    </row>
    <row r="19" spans="2:7" x14ac:dyDescent="0.25">
      <c r="B19" s="2">
        <v>42867</v>
      </c>
      <c r="C19" s="3">
        <v>3649.76</v>
      </c>
      <c r="D19" s="3">
        <f>C19-E19</f>
        <v>2911.7322717967677</v>
      </c>
      <c r="E19" s="3">
        <f>F18*A2/12</f>
        <v>738.02772820323241</v>
      </c>
      <c r="F19" s="3">
        <f t="shared" si="4"/>
        <v>107792.4269586881</v>
      </c>
    </row>
    <row r="20" spans="2:7" x14ac:dyDescent="0.25">
      <c r="B20" s="2">
        <v>42886</v>
      </c>
      <c r="C20" s="3">
        <v>3649.76</v>
      </c>
      <c r="D20" s="3">
        <f>C20-E20</f>
        <v>2931.143820275413</v>
      </c>
      <c r="E20" s="3">
        <f>F19*A2/12</f>
        <v>718.61617972458737</v>
      </c>
      <c r="F20" s="3">
        <f t="shared" si="4"/>
        <v>104861.28313841269</v>
      </c>
    </row>
    <row r="21" spans="2:7" x14ac:dyDescent="0.25">
      <c r="B21" s="2">
        <v>42916</v>
      </c>
      <c r="C21" s="3">
        <v>3649.76</v>
      </c>
      <c r="D21" s="3">
        <f>C21-E21</f>
        <v>2950.684779077249</v>
      </c>
      <c r="E21" s="3">
        <f>F20*A2/12</f>
        <v>699.07522092275121</v>
      </c>
      <c r="F21" s="3">
        <f t="shared" si="4"/>
        <v>101910.59835933545</v>
      </c>
    </row>
    <row r="22" spans="2:7" x14ac:dyDescent="0.25">
      <c r="B22" s="2">
        <v>42947</v>
      </c>
      <c r="C22" s="3">
        <v>3649.76</v>
      </c>
      <c r="D22" s="16">
        <f>C22-E22</f>
        <v>2970.356010937764</v>
      </c>
      <c r="E22" s="3">
        <f>F21*A2/12</f>
        <v>679.40398906223629</v>
      </c>
      <c r="F22" s="3">
        <f t="shared" si="4"/>
        <v>98940.242348397689</v>
      </c>
    </row>
    <row r="23" spans="2:7" x14ac:dyDescent="0.25">
      <c r="B23" s="2">
        <v>42979</v>
      </c>
      <c r="C23" s="3">
        <v>3649.76</v>
      </c>
      <c r="D23" s="16">
        <f>C23-E23</f>
        <v>2990.1583843440158</v>
      </c>
      <c r="E23" s="3">
        <f>F22*A2/12</f>
        <v>659.60161565598457</v>
      </c>
      <c r="F23" s="3">
        <f t="shared" ref="F23" si="5">F22-D23</f>
        <v>95950.083964053672</v>
      </c>
    </row>
    <row r="24" spans="2:7" x14ac:dyDescent="0.25">
      <c r="B24" s="2">
        <v>43007</v>
      </c>
      <c r="C24" s="3">
        <v>3649.76</v>
      </c>
      <c r="D24" s="16">
        <f>C24-E24</f>
        <v>3010.0927735729756</v>
      </c>
      <c r="E24" s="3">
        <f>F23*A2/12</f>
        <v>639.6672264270245</v>
      </c>
      <c r="F24" s="3">
        <f t="shared" ref="F24" si="6">F23-D24</f>
        <v>92939.991190480694</v>
      </c>
    </row>
    <row r="25" spans="2:7" x14ac:dyDescent="0.25">
      <c r="B25" s="2">
        <v>43042</v>
      </c>
      <c r="C25" s="3">
        <v>3649.76</v>
      </c>
      <c r="D25" s="16">
        <f>C25-E25</f>
        <v>3030.1600587301291</v>
      </c>
      <c r="E25" s="3">
        <f>F24*A2/12</f>
        <v>619.59994126987124</v>
      </c>
      <c r="F25" s="3">
        <f t="shared" ref="F25" si="7">F24-D25</f>
        <v>89909.831131750572</v>
      </c>
    </row>
    <row r="26" spans="2:7" x14ac:dyDescent="0.25">
      <c r="B26" s="2">
        <v>43069</v>
      </c>
      <c r="C26" s="3">
        <v>3649.76</v>
      </c>
      <c r="D26" s="16">
        <f>C26-E26</f>
        <v>3050.3611257883299</v>
      </c>
      <c r="E26" s="3">
        <f>F25*A2/12</f>
        <v>599.39887421167043</v>
      </c>
      <c r="F26" s="3">
        <f t="shared" ref="F26" si="8">F25-D26</f>
        <v>86859.470005962241</v>
      </c>
    </row>
    <row r="27" spans="2:7" x14ac:dyDescent="0.25">
      <c r="C27" s="3"/>
      <c r="D27" s="3"/>
      <c r="E27" s="3"/>
      <c r="F27" s="3"/>
    </row>
    <row r="28" spans="2:7" x14ac:dyDescent="0.25">
      <c r="C28" s="3"/>
      <c r="D28" s="3"/>
      <c r="E28" s="3"/>
      <c r="F28" s="3"/>
    </row>
    <row r="29" spans="2:7" x14ac:dyDescent="0.25">
      <c r="C29" s="3"/>
      <c r="D29" s="3" t="s">
        <v>759</v>
      </c>
      <c r="E29" s="16">
        <f>F22*A2/12*30</f>
        <v>19788.048469679536</v>
      </c>
      <c r="F29" s="3"/>
    </row>
    <row r="30" spans="2:7" x14ac:dyDescent="0.25">
      <c r="C30" s="3"/>
      <c r="D30" s="3"/>
      <c r="E30" s="3"/>
      <c r="F30" s="3"/>
    </row>
    <row r="31" spans="2:7" x14ac:dyDescent="0.25">
      <c r="C31" s="3"/>
      <c r="D31" s="3"/>
      <c r="E31" s="3"/>
      <c r="F31" s="3"/>
    </row>
    <row r="32" spans="2:7" x14ac:dyDescent="0.25">
      <c r="C32" s="3"/>
      <c r="D32" s="3"/>
      <c r="E32" s="3"/>
      <c r="F32" s="3"/>
    </row>
    <row r="33" spans="1:7" x14ac:dyDescent="0.25">
      <c r="A33" s="28" t="s">
        <v>333</v>
      </c>
      <c r="C33" s="3"/>
      <c r="D33" s="3"/>
      <c r="E33" s="3"/>
      <c r="F33" s="3"/>
    </row>
    <row r="34" spans="1:7" x14ac:dyDescent="0.25">
      <c r="A34">
        <v>1</v>
      </c>
      <c r="B34" s="21">
        <v>42023</v>
      </c>
      <c r="C34" t="s">
        <v>514</v>
      </c>
      <c r="D34" t="s">
        <v>515</v>
      </c>
      <c r="E34" t="s">
        <v>516</v>
      </c>
      <c r="G34" t="s">
        <v>517</v>
      </c>
    </row>
    <row r="35" spans="1:7" x14ac:dyDescent="0.25">
      <c r="A35">
        <v>2</v>
      </c>
      <c r="B35" s="21">
        <v>42054</v>
      </c>
      <c r="C35" t="s">
        <v>514</v>
      </c>
      <c r="D35" t="s">
        <v>518</v>
      </c>
      <c r="E35" t="s">
        <v>519</v>
      </c>
      <c r="G35" t="s">
        <v>520</v>
      </c>
    </row>
    <row r="36" spans="1:7" x14ac:dyDescent="0.25">
      <c r="A36">
        <v>3</v>
      </c>
      <c r="B36" s="21">
        <v>42082</v>
      </c>
      <c r="C36" t="s">
        <v>514</v>
      </c>
      <c r="D36" t="s">
        <v>521</v>
      </c>
      <c r="E36" t="s">
        <v>522</v>
      </c>
      <c r="G36" t="s">
        <v>523</v>
      </c>
    </row>
    <row r="37" spans="1:7" x14ac:dyDescent="0.25">
      <c r="A37">
        <v>4</v>
      </c>
      <c r="B37" s="21">
        <v>42113</v>
      </c>
      <c r="C37" t="s">
        <v>514</v>
      </c>
      <c r="D37" t="s">
        <v>524</v>
      </c>
      <c r="E37" t="s">
        <v>525</v>
      </c>
      <c r="G37" t="s">
        <v>526</v>
      </c>
    </row>
    <row r="38" spans="1:7" x14ac:dyDescent="0.25">
      <c r="A38">
        <v>5</v>
      </c>
      <c r="B38" s="21">
        <v>42143</v>
      </c>
      <c r="C38" t="s">
        <v>514</v>
      </c>
      <c r="D38" t="s">
        <v>527</v>
      </c>
      <c r="E38" t="s">
        <v>528</v>
      </c>
      <c r="G38" t="s">
        <v>529</v>
      </c>
    </row>
    <row r="39" spans="1:7" x14ac:dyDescent="0.25">
      <c r="A39">
        <v>6</v>
      </c>
      <c r="B39" s="21">
        <v>42174</v>
      </c>
      <c r="C39" t="s">
        <v>514</v>
      </c>
      <c r="D39" t="s">
        <v>530</v>
      </c>
      <c r="E39" t="s">
        <v>531</v>
      </c>
      <c r="G39" t="s">
        <v>532</v>
      </c>
    </row>
    <row r="40" spans="1:7" x14ac:dyDescent="0.25">
      <c r="A40">
        <v>7</v>
      </c>
      <c r="B40" s="21">
        <v>42204</v>
      </c>
      <c r="C40" t="s">
        <v>514</v>
      </c>
      <c r="D40" t="s">
        <v>533</v>
      </c>
      <c r="E40" t="s">
        <v>534</v>
      </c>
      <c r="G40" t="s">
        <v>535</v>
      </c>
    </row>
    <row r="41" spans="1:7" x14ac:dyDescent="0.25">
      <c r="A41">
        <v>8</v>
      </c>
      <c r="B41" s="21">
        <v>42235</v>
      </c>
      <c r="C41" t="s">
        <v>514</v>
      </c>
      <c r="D41" t="s">
        <v>536</v>
      </c>
      <c r="E41" t="s">
        <v>537</v>
      </c>
      <c r="G41" t="s">
        <v>538</v>
      </c>
    </row>
    <row r="42" spans="1:7" x14ac:dyDescent="0.25">
      <c r="A42">
        <v>9</v>
      </c>
      <c r="B42" s="21">
        <v>42266</v>
      </c>
      <c r="C42" t="s">
        <v>514</v>
      </c>
      <c r="D42" t="s">
        <v>539</v>
      </c>
      <c r="E42" t="s">
        <v>540</v>
      </c>
      <c r="G42" t="s">
        <v>541</v>
      </c>
    </row>
    <row r="43" spans="1:7" x14ac:dyDescent="0.25">
      <c r="A43">
        <v>10</v>
      </c>
      <c r="B43" s="21">
        <v>42296</v>
      </c>
      <c r="C43" t="s">
        <v>514</v>
      </c>
      <c r="D43" t="s">
        <v>542</v>
      </c>
      <c r="E43" t="s">
        <v>543</v>
      </c>
      <c r="G43" t="s">
        <v>544</v>
      </c>
    </row>
    <row r="44" spans="1:7" x14ac:dyDescent="0.25">
      <c r="A44">
        <v>11</v>
      </c>
      <c r="B44" s="21">
        <v>42327</v>
      </c>
      <c r="C44" t="s">
        <v>514</v>
      </c>
      <c r="D44" t="s">
        <v>545</v>
      </c>
      <c r="E44" t="s">
        <v>546</v>
      </c>
      <c r="G44" t="s">
        <v>547</v>
      </c>
    </row>
    <row r="45" spans="1:7" x14ac:dyDescent="0.25">
      <c r="A45">
        <v>12</v>
      </c>
      <c r="B45" s="21">
        <v>42357</v>
      </c>
      <c r="C45" t="s">
        <v>514</v>
      </c>
      <c r="D45" t="s">
        <v>548</v>
      </c>
      <c r="E45" t="s">
        <v>549</v>
      </c>
      <c r="G45" t="s">
        <v>550</v>
      </c>
    </row>
    <row r="46" spans="1:7" x14ac:dyDescent="0.25">
      <c r="A46">
        <v>13</v>
      </c>
      <c r="B46" s="21">
        <v>42388</v>
      </c>
      <c r="C46" t="s">
        <v>514</v>
      </c>
      <c r="D46" t="s">
        <v>551</v>
      </c>
      <c r="E46" t="s">
        <v>552</v>
      </c>
      <c r="G46" t="s">
        <v>553</v>
      </c>
    </row>
    <row r="47" spans="1:7" x14ac:dyDescent="0.25">
      <c r="A47">
        <v>14</v>
      </c>
      <c r="B47" s="21">
        <v>42419</v>
      </c>
      <c r="C47" t="s">
        <v>514</v>
      </c>
      <c r="D47" t="s">
        <v>554</v>
      </c>
      <c r="E47" t="s">
        <v>555</v>
      </c>
      <c r="G47" t="s">
        <v>556</v>
      </c>
    </row>
    <row r="48" spans="1:7" x14ac:dyDescent="0.25">
      <c r="A48">
        <v>15</v>
      </c>
      <c r="B48" s="21">
        <v>42448</v>
      </c>
      <c r="C48" t="s">
        <v>514</v>
      </c>
      <c r="D48" t="s">
        <v>557</v>
      </c>
      <c r="E48" t="s">
        <v>558</v>
      </c>
      <c r="G48" t="s">
        <v>559</v>
      </c>
    </row>
    <row r="49" spans="1:7" x14ac:dyDescent="0.25">
      <c r="A49">
        <v>16</v>
      </c>
      <c r="B49" s="21">
        <v>42479</v>
      </c>
      <c r="C49" t="s">
        <v>514</v>
      </c>
      <c r="D49" t="s">
        <v>560</v>
      </c>
      <c r="E49" t="s">
        <v>561</v>
      </c>
      <c r="G49" t="s">
        <v>562</v>
      </c>
    </row>
    <row r="50" spans="1:7" x14ac:dyDescent="0.25">
      <c r="A50">
        <v>17</v>
      </c>
      <c r="B50" s="21">
        <v>42509</v>
      </c>
      <c r="C50" t="s">
        <v>514</v>
      </c>
      <c r="D50" t="s">
        <v>563</v>
      </c>
      <c r="E50" t="s">
        <v>564</v>
      </c>
      <c r="G50" t="s">
        <v>565</v>
      </c>
    </row>
    <row r="51" spans="1:7" x14ac:dyDescent="0.25">
      <c r="A51">
        <v>18</v>
      </c>
      <c r="B51" s="21">
        <v>42540</v>
      </c>
      <c r="C51" t="s">
        <v>514</v>
      </c>
      <c r="D51" t="s">
        <v>566</v>
      </c>
      <c r="E51" t="s">
        <v>567</v>
      </c>
      <c r="G51" t="s">
        <v>568</v>
      </c>
    </row>
    <row r="52" spans="1:7" x14ac:dyDescent="0.25">
      <c r="A52">
        <v>19</v>
      </c>
      <c r="B52" s="21">
        <v>42570</v>
      </c>
      <c r="C52" t="s">
        <v>514</v>
      </c>
      <c r="D52" t="s">
        <v>569</v>
      </c>
      <c r="E52" t="s">
        <v>570</v>
      </c>
      <c r="G52" t="s">
        <v>571</v>
      </c>
    </row>
    <row r="53" spans="1:7" x14ac:dyDescent="0.25">
      <c r="A53">
        <v>20</v>
      </c>
      <c r="B53" s="21">
        <v>42601</v>
      </c>
      <c r="C53" t="s">
        <v>514</v>
      </c>
      <c r="D53" t="s">
        <v>572</v>
      </c>
      <c r="E53" t="s">
        <v>573</v>
      </c>
      <c r="G53" t="s">
        <v>574</v>
      </c>
    </row>
    <row r="54" spans="1:7" x14ac:dyDescent="0.25">
      <c r="A54">
        <v>21</v>
      </c>
      <c r="B54" s="21">
        <v>42632</v>
      </c>
      <c r="C54" t="s">
        <v>514</v>
      </c>
      <c r="D54" t="s">
        <v>575</v>
      </c>
      <c r="E54" t="s">
        <v>576</v>
      </c>
      <c r="G54" t="s">
        <v>577</v>
      </c>
    </row>
    <row r="55" spans="1:7" x14ac:dyDescent="0.25">
      <c r="A55">
        <v>22</v>
      </c>
      <c r="B55" s="21">
        <v>42662</v>
      </c>
      <c r="C55" t="s">
        <v>514</v>
      </c>
      <c r="D55" t="s">
        <v>578</v>
      </c>
      <c r="E55" t="s">
        <v>579</v>
      </c>
      <c r="G55" t="s">
        <v>580</v>
      </c>
    </row>
    <row r="56" spans="1:7" x14ac:dyDescent="0.25">
      <c r="A56">
        <v>23</v>
      </c>
      <c r="B56" s="21">
        <v>42693</v>
      </c>
      <c r="C56" t="s">
        <v>514</v>
      </c>
      <c r="D56" t="s">
        <v>581</v>
      </c>
      <c r="E56" t="s">
        <v>582</v>
      </c>
      <c r="G56" t="s">
        <v>583</v>
      </c>
    </row>
    <row r="57" spans="1:7" x14ac:dyDescent="0.25">
      <c r="A57">
        <v>24</v>
      </c>
      <c r="B57" s="21">
        <v>42723</v>
      </c>
      <c r="C57" t="s">
        <v>514</v>
      </c>
      <c r="D57" t="s">
        <v>584</v>
      </c>
      <c r="E57" t="s">
        <v>585</v>
      </c>
      <c r="G57" t="s">
        <v>586</v>
      </c>
    </row>
    <row r="58" spans="1:7" x14ac:dyDescent="0.25">
      <c r="A58">
        <v>25</v>
      </c>
      <c r="B58" s="21">
        <v>42754</v>
      </c>
      <c r="C58" t="s">
        <v>514</v>
      </c>
      <c r="D58" t="s">
        <v>587</v>
      </c>
      <c r="E58" t="s">
        <v>588</v>
      </c>
      <c r="G58" t="s">
        <v>589</v>
      </c>
    </row>
    <row r="59" spans="1:7" x14ac:dyDescent="0.25">
      <c r="A59">
        <v>26</v>
      </c>
      <c r="B59" s="21">
        <v>42785</v>
      </c>
      <c r="C59" t="s">
        <v>514</v>
      </c>
      <c r="D59" t="s">
        <v>590</v>
      </c>
      <c r="E59" t="s">
        <v>591</v>
      </c>
      <c r="G59" t="s">
        <v>592</v>
      </c>
    </row>
    <row r="60" spans="1:7" x14ac:dyDescent="0.25">
      <c r="A60">
        <v>27</v>
      </c>
      <c r="B60" s="21">
        <v>42813</v>
      </c>
      <c r="C60" t="s">
        <v>514</v>
      </c>
      <c r="D60" t="s">
        <v>593</v>
      </c>
      <c r="E60" t="s">
        <v>594</v>
      </c>
      <c r="G60" t="s">
        <v>595</v>
      </c>
    </row>
    <row r="61" spans="1:7" x14ac:dyDescent="0.25">
      <c r="A61">
        <v>28</v>
      </c>
      <c r="B61" s="21">
        <v>42844</v>
      </c>
      <c r="C61" t="s">
        <v>514</v>
      </c>
      <c r="D61" t="s">
        <v>596</v>
      </c>
      <c r="E61" t="s">
        <v>597</v>
      </c>
      <c r="G61" t="s">
        <v>598</v>
      </c>
    </row>
    <row r="62" spans="1:7" x14ac:dyDescent="0.25">
      <c r="A62">
        <v>29</v>
      </c>
      <c r="B62" s="21">
        <v>42874</v>
      </c>
      <c r="C62" t="s">
        <v>514</v>
      </c>
      <c r="D62" t="s">
        <v>599</v>
      </c>
      <c r="E62" t="s">
        <v>600</v>
      </c>
      <c r="G62" t="s">
        <v>601</v>
      </c>
    </row>
    <row r="63" spans="1:7" x14ac:dyDescent="0.25">
      <c r="A63">
        <v>30</v>
      </c>
      <c r="B63" s="21">
        <v>42905</v>
      </c>
      <c r="C63" t="s">
        <v>514</v>
      </c>
      <c r="D63" t="s">
        <v>602</v>
      </c>
      <c r="E63" t="s">
        <v>603</v>
      </c>
      <c r="G63" t="s">
        <v>604</v>
      </c>
    </row>
    <row r="64" spans="1:7" x14ac:dyDescent="0.25">
      <c r="A64">
        <v>31</v>
      </c>
      <c r="B64" s="21">
        <v>42935</v>
      </c>
      <c r="C64" t="s">
        <v>514</v>
      </c>
      <c r="D64" t="s">
        <v>605</v>
      </c>
      <c r="E64" t="s">
        <v>606</v>
      </c>
      <c r="G64" t="s">
        <v>607</v>
      </c>
    </row>
    <row r="65" spans="1:7" x14ac:dyDescent="0.25">
      <c r="A65">
        <v>32</v>
      </c>
      <c r="B65" s="21">
        <v>42966</v>
      </c>
      <c r="C65" t="s">
        <v>514</v>
      </c>
      <c r="D65" t="s">
        <v>608</v>
      </c>
      <c r="E65" t="s">
        <v>609</v>
      </c>
      <c r="G65" t="s">
        <v>610</v>
      </c>
    </row>
    <row r="66" spans="1:7" x14ac:dyDescent="0.25">
      <c r="A66">
        <v>33</v>
      </c>
      <c r="B66" s="21">
        <v>42997</v>
      </c>
      <c r="C66" t="s">
        <v>514</v>
      </c>
      <c r="D66" t="s">
        <v>611</v>
      </c>
      <c r="E66" t="s">
        <v>612</v>
      </c>
      <c r="G66" t="s">
        <v>613</v>
      </c>
    </row>
    <row r="67" spans="1:7" x14ac:dyDescent="0.25">
      <c r="A67">
        <v>34</v>
      </c>
      <c r="B67" s="21">
        <v>43027</v>
      </c>
      <c r="C67" t="s">
        <v>514</v>
      </c>
      <c r="D67" t="s">
        <v>614</v>
      </c>
      <c r="E67" t="s">
        <v>615</v>
      </c>
      <c r="G67" t="s">
        <v>616</v>
      </c>
    </row>
    <row r="68" spans="1:7" x14ac:dyDescent="0.25">
      <c r="A68">
        <v>35</v>
      </c>
      <c r="B68" s="21">
        <v>43058</v>
      </c>
      <c r="C68" t="s">
        <v>514</v>
      </c>
      <c r="D68" t="s">
        <v>617</v>
      </c>
      <c r="E68" t="s">
        <v>618</v>
      </c>
      <c r="G68" t="s">
        <v>619</v>
      </c>
    </row>
    <row r="69" spans="1:7" x14ac:dyDescent="0.25">
      <c r="A69">
        <v>36</v>
      </c>
      <c r="B69" s="21">
        <v>43088</v>
      </c>
      <c r="C69" t="s">
        <v>514</v>
      </c>
      <c r="D69" t="s">
        <v>620</v>
      </c>
      <c r="E69" t="s">
        <v>621</v>
      </c>
      <c r="G69" t="s">
        <v>622</v>
      </c>
    </row>
    <row r="70" spans="1:7" x14ac:dyDescent="0.25">
      <c r="A70">
        <v>37</v>
      </c>
      <c r="B70" s="21">
        <v>43119</v>
      </c>
      <c r="C70" t="s">
        <v>514</v>
      </c>
      <c r="D70" t="s">
        <v>623</v>
      </c>
      <c r="E70" t="s">
        <v>624</v>
      </c>
      <c r="G70" t="s">
        <v>625</v>
      </c>
    </row>
    <row r="71" spans="1:7" x14ac:dyDescent="0.25">
      <c r="A71">
        <v>38</v>
      </c>
      <c r="B71" s="21">
        <v>43150</v>
      </c>
      <c r="C71" t="s">
        <v>514</v>
      </c>
      <c r="D71" t="s">
        <v>626</v>
      </c>
      <c r="E71" t="s">
        <v>627</v>
      </c>
      <c r="G71" t="s">
        <v>628</v>
      </c>
    </row>
    <row r="72" spans="1:7" x14ac:dyDescent="0.25">
      <c r="A72">
        <v>39</v>
      </c>
      <c r="B72" s="21">
        <v>43178</v>
      </c>
      <c r="C72" t="s">
        <v>514</v>
      </c>
      <c r="D72" t="s">
        <v>629</v>
      </c>
      <c r="E72" t="s">
        <v>630</v>
      </c>
      <c r="G72" t="s">
        <v>631</v>
      </c>
    </row>
    <row r="73" spans="1:7" x14ac:dyDescent="0.25">
      <c r="A73">
        <v>40</v>
      </c>
      <c r="B73" s="21">
        <v>43209</v>
      </c>
      <c r="C73" t="s">
        <v>514</v>
      </c>
      <c r="D73" t="s">
        <v>632</v>
      </c>
      <c r="E73" t="s">
        <v>633</v>
      </c>
      <c r="G73" t="s">
        <v>634</v>
      </c>
    </row>
    <row r="74" spans="1:7" x14ac:dyDescent="0.25">
      <c r="A74">
        <v>41</v>
      </c>
      <c r="B74" s="21">
        <v>43239</v>
      </c>
      <c r="C74" t="s">
        <v>514</v>
      </c>
      <c r="D74" t="s">
        <v>635</v>
      </c>
      <c r="E74" t="s">
        <v>636</v>
      </c>
      <c r="G74" t="s">
        <v>637</v>
      </c>
    </row>
    <row r="75" spans="1:7" x14ac:dyDescent="0.25">
      <c r="A75">
        <v>42</v>
      </c>
      <c r="B75" s="21">
        <v>43270</v>
      </c>
      <c r="C75" t="s">
        <v>514</v>
      </c>
      <c r="D75" t="s">
        <v>638</v>
      </c>
      <c r="E75" t="s">
        <v>639</v>
      </c>
      <c r="G75" t="s">
        <v>640</v>
      </c>
    </row>
    <row r="76" spans="1:7" x14ac:dyDescent="0.25">
      <c r="A76">
        <v>43</v>
      </c>
      <c r="B76" s="21">
        <v>43300</v>
      </c>
      <c r="C76" t="s">
        <v>514</v>
      </c>
      <c r="D76" t="s">
        <v>641</v>
      </c>
      <c r="E76" t="s">
        <v>642</v>
      </c>
      <c r="G76" t="s">
        <v>643</v>
      </c>
    </row>
    <row r="77" spans="1:7" x14ac:dyDescent="0.25">
      <c r="A77">
        <v>44</v>
      </c>
      <c r="B77" s="21">
        <v>43331</v>
      </c>
      <c r="C77" t="s">
        <v>514</v>
      </c>
      <c r="D77" t="s">
        <v>644</v>
      </c>
      <c r="E77" t="s">
        <v>645</v>
      </c>
      <c r="G77" t="s">
        <v>646</v>
      </c>
    </row>
    <row r="78" spans="1:7" x14ac:dyDescent="0.25">
      <c r="A78">
        <v>45</v>
      </c>
      <c r="B78" s="21">
        <v>43362</v>
      </c>
      <c r="C78" t="s">
        <v>514</v>
      </c>
      <c r="D78" t="s">
        <v>647</v>
      </c>
      <c r="E78" t="s">
        <v>648</v>
      </c>
      <c r="G78" t="s">
        <v>649</v>
      </c>
    </row>
    <row r="79" spans="1:7" x14ac:dyDescent="0.25">
      <c r="A79">
        <v>46</v>
      </c>
      <c r="B79" s="21">
        <v>43392</v>
      </c>
      <c r="C79" t="s">
        <v>514</v>
      </c>
      <c r="D79" t="s">
        <v>651</v>
      </c>
      <c r="E79" t="s">
        <v>652</v>
      </c>
      <c r="G79" t="s">
        <v>653</v>
      </c>
    </row>
    <row r="80" spans="1:7" x14ac:dyDescent="0.25">
      <c r="A80">
        <v>47</v>
      </c>
      <c r="B80" s="21">
        <v>43423</v>
      </c>
      <c r="C80" t="s">
        <v>514</v>
      </c>
      <c r="D80" t="s">
        <v>654</v>
      </c>
      <c r="E80" t="s">
        <v>655</v>
      </c>
      <c r="G80" t="s">
        <v>656</v>
      </c>
    </row>
    <row r="81" spans="1:7" x14ac:dyDescent="0.25">
      <c r="A81">
        <v>48</v>
      </c>
      <c r="B81" s="21">
        <v>43453</v>
      </c>
      <c r="C81" t="s">
        <v>514</v>
      </c>
      <c r="D81" t="s">
        <v>657</v>
      </c>
      <c r="E81" t="s">
        <v>658</v>
      </c>
      <c r="G81" t="s">
        <v>659</v>
      </c>
    </row>
    <row r="82" spans="1:7" x14ac:dyDescent="0.25">
      <c r="A82">
        <v>49</v>
      </c>
      <c r="B82" s="21">
        <v>43484</v>
      </c>
      <c r="C82" t="s">
        <v>514</v>
      </c>
      <c r="D82" t="s">
        <v>660</v>
      </c>
      <c r="E82" t="s">
        <v>661</v>
      </c>
      <c r="G82" t="s">
        <v>662</v>
      </c>
    </row>
    <row r="83" spans="1:7" x14ac:dyDescent="0.25">
      <c r="A83">
        <v>50</v>
      </c>
      <c r="B83" s="21">
        <v>43515</v>
      </c>
      <c r="C83" t="s">
        <v>514</v>
      </c>
      <c r="D83" t="s">
        <v>663</v>
      </c>
      <c r="E83" t="s">
        <v>664</v>
      </c>
      <c r="G83" t="s">
        <v>665</v>
      </c>
    </row>
    <row r="84" spans="1:7" x14ac:dyDescent="0.25">
      <c r="A84">
        <v>51</v>
      </c>
      <c r="B84" s="21">
        <v>43543</v>
      </c>
      <c r="C84" t="s">
        <v>514</v>
      </c>
      <c r="D84" t="s">
        <v>666</v>
      </c>
      <c r="E84" t="s">
        <v>667</v>
      </c>
      <c r="G84" t="s">
        <v>668</v>
      </c>
    </row>
    <row r="85" spans="1:7" x14ac:dyDescent="0.25">
      <c r="A85">
        <v>52</v>
      </c>
      <c r="B85" s="21">
        <v>43574</v>
      </c>
      <c r="C85" t="s">
        <v>514</v>
      </c>
      <c r="D85" t="s">
        <v>669</v>
      </c>
      <c r="E85" t="s">
        <v>670</v>
      </c>
      <c r="G85" t="s">
        <v>671</v>
      </c>
    </row>
    <row r="86" spans="1:7" x14ac:dyDescent="0.25">
      <c r="A86">
        <v>53</v>
      </c>
      <c r="B86" s="21">
        <v>43604</v>
      </c>
      <c r="C86" t="s">
        <v>514</v>
      </c>
      <c r="D86" t="s">
        <v>672</v>
      </c>
      <c r="E86" t="s">
        <v>673</v>
      </c>
      <c r="G86" t="s">
        <v>674</v>
      </c>
    </row>
    <row r="87" spans="1:7" x14ac:dyDescent="0.25">
      <c r="A87">
        <v>54</v>
      </c>
      <c r="B87" s="21">
        <v>43635</v>
      </c>
      <c r="C87" t="s">
        <v>514</v>
      </c>
      <c r="D87" t="s">
        <v>675</v>
      </c>
      <c r="E87" t="s">
        <v>676</v>
      </c>
      <c r="G87" t="s">
        <v>677</v>
      </c>
    </row>
    <row r="88" spans="1:7" x14ac:dyDescent="0.25">
      <c r="A88">
        <v>55</v>
      </c>
      <c r="B88" s="21">
        <v>43665</v>
      </c>
      <c r="C88" t="s">
        <v>514</v>
      </c>
      <c r="D88" t="s">
        <v>678</v>
      </c>
      <c r="E88" t="s">
        <v>679</v>
      </c>
      <c r="G88" t="s">
        <v>680</v>
      </c>
    </row>
    <row r="89" spans="1:7" x14ac:dyDescent="0.25">
      <c r="A89">
        <v>56</v>
      </c>
      <c r="B89" s="21">
        <v>43696</v>
      </c>
      <c r="C89" t="s">
        <v>514</v>
      </c>
      <c r="D89" t="s">
        <v>681</v>
      </c>
      <c r="E89" t="s">
        <v>682</v>
      </c>
      <c r="G89" t="s">
        <v>683</v>
      </c>
    </row>
    <row r="90" spans="1:7" x14ac:dyDescent="0.25">
      <c r="A90">
        <v>57</v>
      </c>
      <c r="B90" s="21">
        <v>43727</v>
      </c>
      <c r="C90" t="s">
        <v>514</v>
      </c>
      <c r="D90" t="s">
        <v>684</v>
      </c>
      <c r="E90" t="s">
        <v>685</v>
      </c>
      <c r="G90" t="s">
        <v>686</v>
      </c>
    </row>
    <row r="91" spans="1:7" x14ac:dyDescent="0.25">
      <c r="A91">
        <v>58</v>
      </c>
      <c r="B91" s="21">
        <v>43757</v>
      </c>
      <c r="C91" t="s">
        <v>514</v>
      </c>
      <c r="D91" t="s">
        <v>687</v>
      </c>
      <c r="E91" t="s">
        <v>688</v>
      </c>
      <c r="G91" t="s">
        <v>689</v>
      </c>
    </row>
    <row r="92" spans="1:7" x14ac:dyDescent="0.25">
      <c r="A92">
        <v>59</v>
      </c>
      <c r="B92" s="21">
        <v>43788</v>
      </c>
      <c r="C92" t="s">
        <v>514</v>
      </c>
      <c r="D92" t="s">
        <v>690</v>
      </c>
      <c r="E92" t="s">
        <v>691</v>
      </c>
      <c r="G92" t="s">
        <v>692</v>
      </c>
    </row>
    <row r="93" spans="1:7" x14ac:dyDescent="0.25">
      <c r="A93">
        <v>60</v>
      </c>
      <c r="B93" s="21">
        <v>43818</v>
      </c>
      <c r="C93" t="s">
        <v>693</v>
      </c>
      <c r="D93" t="s">
        <v>692</v>
      </c>
      <c r="E93" t="s">
        <v>694</v>
      </c>
      <c r="G93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7" workbookViewId="0">
      <selection activeCell="E27" sqref="E27:E38"/>
    </sheetView>
  </sheetViews>
  <sheetFormatPr defaultRowHeight="15" x14ac:dyDescent="0.25"/>
  <cols>
    <col min="1" max="1" width="17.85546875" bestFit="1" customWidth="1"/>
    <col min="2" max="2" width="12.5703125" bestFit="1" customWidth="1"/>
    <col min="3" max="3" width="11.5703125" style="3" bestFit="1" customWidth="1"/>
    <col min="4" max="4" width="11.5703125" bestFit="1" customWidth="1"/>
    <col min="5" max="5" width="15" customWidth="1"/>
    <col min="6" max="6" width="16.85546875" customWidth="1"/>
  </cols>
  <sheetData>
    <row r="1" spans="1:7" x14ac:dyDescent="0.25">
      <c r="A1" s="2" t="s">
        <v>9</v>
      </c>
      <c r="B1" s="3">
        <v>100000</v>
      </c>
      <c r="C1" s="3" t="s">
        <v>0</v>
      </c>
      <c r="D1" s="3" t="s">
        <v>2</v>
      </c>
      <c r="E1" s="1" t="s">
        <v>1</v>
      </c>
      <c r="F1" s="2" t="s">
        <v>3</v>
      </c>
    </row>
    <row r="2" spans="1:7" x14ac:dyDescent="0.25">
      <c r="A2" s="15">
        <v>0.08</v>
      </c>
      <c r="B2" s="2">
        <v>42573</v>
      </c>
      <c r="C2" s="3">
        <v>6115.68</v>
      </c>
      <c r="D2" s="16">
        <f>C2-E2</f>
        <v>4115.68</v>
      </c>
      <c r="E2" s="16">
        <v>2000</v>
      </c>
      <c r="F2" s="16">
        <f>B1-D2</f>
        <v>95884.32</v>
      </c>
    </row>
    <row r="3" spans="1:7" x14ac:dyDescent="0.25">
      <c r="B3" s="2">
        <v>42650</v>
      </c>
      <c r="C3" s="3">
        <v>18347.04</v>
      </c>
      <c r="D3" s="16">
        <f>C3-E3</f>
        <v>12847.53</v>
      </c>
      <c r="E3">
        <v>5499.51</v>
      </c>
      <c r="F3" s="16">
        <f>F2-D3</f>
        <v>83036.790000000008</v>
      </c>
    </row>
    <row r="4" spans="1:7" x14ac:dyDescent="0.25">
      <c r="B4" s="2">
        <v>42804</v>
      </c>
      <c r="C4" s="3">
        <v>6115.68</v>
      </c>
      <c r="D4" s="16">
        <f>C4-E4</f>
        <v>4454.9400000000005</v>
      </c>
      <c r="E4">
        <v>1660.74</v>
      </c>
      <c r="F4" s="16">
        <f>F3-D4</f>
        <v>78581.850000000006</v>
      </c>
      <c r="G4" t="s">
        <v>17</v>
      </c>
    </row>
    <row r="6" spans="1:7" x14ac:dyDescent="0.25">
      <c r="D6" s="16">
        <f>SUM(D2:D5)</f>
        <v>21418.15</v>
      </c>
      <c r="E6" s="16">
        <f>SUM(E2:E5)</f>
        <v>9160.25</v>
      </c>
    </row>
    <row r="8" spans="1:7" x14ac:dyDescent="0.25">
      <c r="B8" s="2">
        <v>42853</v>
      </c>
      <c r="C8" s="3">
        <v>6115.68</v>
      </c>
      <c r="D8" s="16">
        <f>C8-E8</f>
        <v>4544.04</v>
      </c>
      <c r="E8" s="3">
        <v>1571.64</v>
      </c>
      <c r="F8" s="16">
        <f>F4-D8</f>
        <v>74037.810000000012</v>
      </c>
    </row>
    <row r="9" spans="1:7" x14ac:dyDescent="0.25">
      <c r="B9" s="2">
        <v>42947</v>
      </c>
      <c r="C9" s="3">
        <v>6115.68</v>
      </c>
      <c r="D9" s="16">
        <f>C9-E9</f>
        <v>4141.3383999999996</v>
      </c>
      <c r="E9" s="16">
        <f>F8*A2/12*4</f>
        <v>1974.3416000000004</v>
      </c>
      <c r="F9" s="16">
        <f>F8-D9</f>
        <v>69896.471600000019</v>
      </c>
    </row>
    <row r="10" spans="1:7" x14ac:dyDescent="0.25">
      <c r="B10" s="2">
        <v>43042</v>
      </c>
      <c r="C10" s="3">
        <v>6115.68</v>
      </c>
      <c r="D10" s="16">
        <f>C10-E10</f>
        <v>4251.7740906666668</v>
      </c>
      <c r="E10" s="16">
        <f>F9*A2/12*4</f>
        <v>1863.9059093333337</v>
      </c>
      <c r="F10" s="16">
        <f>F9-D10</f>
        <v>65644.697509333346</v>
      </c>
    </row>
    <row r="11" spans="1:7" x14ac:dyDescent="0.25">
      <c r="B11" s="2"/>
      <c r="D11" s="16"/>
      <c r="E11" s="16"/>
      <c r="F11" s="16"/>
    </row>
    <row r="12" spans="1:7" x14ac:dyDescent="0.25">
      <c r="B12" s="2"/>
      <c r="D12" s="16"/>
      <c r="F12" s="16"/>
    </row>
    <row r="14" spans="1:7" x14ac:dyDescent="0.25">
      <c r="D14" t="s">
        <v>759</v>
      </c>
      <c r="E14" s="16">
        <f>F9*A2/12*39</f>
        <v>18173.082616000003</v>
      </c>
    </row>
    <row r="18" spans="1:7" x14ac:dyDescent="0.25">
      <c r="A18" s="28" t="s">
        <v>333</v>
      </c>
    </row>
    <row r="19" spans="1:7" x14ac:dyDescent="0.25">
      <c r="A19">
        <v>1</v>
      </c>
      <c r="B19" s="21">
        <v>42251</v>
      </c>
      <c r="C19" s="3" t="s">
        <v>266</v>
      </c>
      <c r="D19" t="s">
        <v>267</v>
      </c>
      <c r="E19" t="s">
        <v>268</v>
      </c>
      <c r="G19" t="s">
        <v>269</v>
      </c>
    </row>
    <row r="20" spans="1:7" x14ac:dyDescent="0.25">
      <c r="A20">
        <v>2</v>
      </c>
      <c r="B20" s="21">
        <v>42342</v>
      </c>
      <c r="C20" s="3" t="s">
        <v>266</v>
      </c>
      <c r="D20" t="s">
        <v>270</v>
      </c>
      <c r="E20" t="s">
        <v>271</v>
      </c>
      <c r="G20" t="s">
        <v>272</v>
      </c>
    </row>
    <row r="21" spans="1:7" x14ac:dyDescent="0.25">
      <c r="A21">
        <v>3</v>
      </c>
      <c r="B21" s="21">
        <v>42433</v>
      </c>
      <c r="C21" s="3" t="s">
        <v>266</v>
      </c>
      <c r="D21" t="s">
        <v>273</v>
      </c>
      <c r="E21" t="s">
        <v>274</v>
      </c>
      <c r="G21" t="s">
        <v>275</v>
      </c>
    </row>
    <row r="22" spans="1:7" x14ac:dyDescent="0.25">
      <c r="A22">
        <v>4</v>
      </c>
      <c r="B22" s="21">
        <v>42525</v>
      </c>
      <c r="C22" s="3" t="s">
        <v>266</v>
      </c>
      <c r="D22" t="s">
        <v>276</v>
      </c>
      <c r="E22" t="s">
        <v>277</v>
      </c>
      <c r="G22" t="s">
        <v>278</v>
      </c>
    </row>
    <row r="23" spans="1:7" x14ac:dyDescent="0.25">
      <c r="A23">
        <v>5</v>
      </c>
      <c r="B23" s="21">
        <v>42617</v>
      </c>
      <c r="C23" s="3" t="s">
        <v>266</v>
      </c>
      <c r="D23" t="s">
        <v>279</v>
      </c>
      <c r="E23" t="s">
        <v>280</v>
      </c>
      <c r="G23" t="s">
        <v>281</v>
      </c>
    </row>
    <row r="24" spans="1:7" x14ac:dyDescent="0.25">
      <c r="A24">
        <v>6</v>
      </c>
      <c r="B24" s="21">
        <v>42708</v>
      </c>
      <c r="C24" s="3" t="s">
        <v>266</v>
      </c>
      <c r="D24" t="s">
        <v>282</v>
      </c>
      <c r="E24" t="s">
        <v>283</v>
      </c>
      <c r="G24" t="s">
        <v>284</v>
      </c>
    </row>
    <row r="25" spans="1:7" x14ac:dyDescent="0.25">
      <c r="A25">
        <v>7</v>
      </c>
      <c r="B25" s="21">
        <v>42798</v>
      </c>
      <c r="C25" s="3" t="s">
        <v>266</v>
      </c>
      <c r="D25" t="s">
        <v>285</v>
      </c>
      <c r="E25" t="s">
        <v>286</v>
      </c>
      <c r="G25" t="s">
        <v>287</v>
      </c>
    </row>
    <row r="26" spans="1:7" x14ac:dyDescent="0.25">
      <c r="A26">
        <v>8</v>
      </c>
      <c r="B26" s="21">
        <v>42890</v>
      </c>
      <c r="C26" s="3" t="s">
        <v>266</v>
      </c>
      <c r="D26" t="s">
        <v>288</v>
      </c>
      <c r="E26" t="s">
        <v>289</v>
      </c>
      <c r="G26" t="s">
        <v>290</v>
      </c>
    </row>
    <row r="27" spans="1:7" x14ac:dyDescent="0.25">
      <c r="A27">
        <v>9</v>
      </c>
      <c r="B27" s="21">
        <v>42982</v>
      </c>
      <c r="C27" s="3" t="s">
        <v>266</v>
      </c>
      <c r="D27" t="s">
        <v>291</v>
      </c>
      <c r="E27" t="s">
        <v>292</v>
      </c>
      <c r="G27" t="s">
        <v>293</v>
      </c>
    </row>
    <row r="28" spans="1:7" x14ac:dyDescent="0.25">
      <c r="A28">
        <v>10</v>
      </c>
      <c r="B28" s="21">
        <v>43073</v>
      </c>
      <c r="C28" s="3" t="s">
        <v>266</v>
      </c>
      <c r="D28" t="s">
        <v>294</v>
      </c>
      <c r="E28" t="s">
        <v>295</v>
      </c>
      <c r="G28" t="s">
        <v>296</v>
      </c>
    </row>
    <row r="29" spans="1:7" x14ac:dyDescent="0.25">
      <c r="A29">
        <v>11</v>
      </c>
      <c r="B29" s="21">
        <v>43163</v>
      </c>
      <c r="C29" s="3" t="s">
        <v>266</v>
      </c>
      <c r="D29" t="s">
        <v>297</v>
      </c>
      <c r="E29" t="s">
        <v>298</v>
      </c>
      <c r="G29" t="s">
        <v>299</v>
      </c>
    </row>
    <row r="30" spans="1:7" x14ac:dyDescent="0.25">
      <c r="A30">
        <v>12</v>
      </c>
      <c r="B30" s="21">
        <v>43255</v>
      </c>
      <c r="C30" s="3" t="s">
        <v>266</v>
      </c>
      <c r="D30" t="s">
        <v>300</v>
      </c>
      <c r="E30" t="s">
        <v>301</v>
      </c>
      <c r="G30" t="s">
        <v>302</v>
      </c>
    </row>
    <row r="31" spans="1:7" x14ac:dyDescent="0.25">
      <c r="A31">
        <v>13</v>
      </c>
      <c r="B31" s="21">
        <v>43347</v>
      </c>
      <c r="C31" s="3" t="s">
        <v>266</v>
      </c>
      <c r="D31" t="s">
        <v>303</v>
      </c>
      <c r="E31" t="s">
        <v>304</v>
      </c>
      <c r="G31" t="s">
        <v>305</v>
      </c>
    </row>
    <row r="32" spans="1:7" x14ac:dyDescent="0.25">
      <c r="A32">
        <v>14</v>
      </c>
      <c r="B32" s="21">
        <v>43438</v>
      </c>
      <c r="C32" s="3" t="s">
        <v>266</v>
      </c>
      <c r="D32" t="s">
        <v>306</v>
      </c>
      <c r="E32" t="s">
        <v>307</v>
      </c>
      <c r="G32" t="s">
        <v>308</v>
      </c>
    </row>
    <row r="33" spans="1:7" x14ac:dyDescent="0.25">
      <c r="A33">
        <v>15</v>
      </c>
      <c r="B33" s="21">
        <v>43528</v>
      </c>
      <c r="C33" s="3" t="s">
        <v>266</v>
      </c>
      <c r="D33" t="s">
        <v>309</v>
      </c>
      <c r="E33" t="s">
        <v>310</v>
      </c>
      <c r="G33" t="s">
        <v>311</v>
      </c>
    </row>
    <row r="34" spans="1:7" x14ac:dyDescent="0.25">
      <c r="A34">
        <v>16</v>
      </c>
      <c r="B34" s="21">
        <v>43620</v>
      </c>
      <c r="C34" s="3" t="s">
        <v>266</v>
      </c>
      <c r="D34" t="s">
        <v>312</v>
      </c>
      <c r="E34" t="s">
        <v>313</v>
      </c>
      <c r="G34" t="s">
        <v>314</v>
      </c>
    </row>
    <row r="35" spans="1:7" x14ac:dyDescent="0.25">
      <c r="A35">
        <v>17</v>
      </c>
      <c r="B35" s="21">
        <v>43712</v>
      </c>
      <c r="C35" s="3" t="s">
        <v>266</v>
      </c>
      <c r="D35" t="s">
        <v>315</v>
      </c>
      <c r="E35" t="s">
        <v>316</v>
      </c>
      <c r="G35" t="s">
        <v>317</v>
      </c>
    </row>
    <row r="36" spans="1:7" x14ac:dyDescent="0.25">
      <c r="A36">
        <v>18</v>
      </c>
      <c r="B36" s="21">
        <v>43803</v>
      </c>
      <c r="C36" s="3" t="s">
        <v>266</v>
      </c>
      <c r="D36" t="s">
        <v>318</v>
      </c>
      <c r="E36" t="s">
        <v>319</v>
      </c>
      <c r="G36" t="s">
        <v>320</v>
      </c>
    </row>
    <row r="37" spans="1:7" x14ac:dyDescent="0.25">
      <c r="A37">
        <v>19</v>
      </c>
      <c r="B37" s="21">
        <v>43894</v>
      </c>
      <c r="C37" s="3" t="s">
        <v>266</v>
      </c>
      <c r="D37" t="s">
        <v>321</v>
      </c>
      <c r="E37" t="s">
        <v>322</v>
      </c>
      <c r="G37" t="s">
        <v>323</v>
      </c>
    </row>
    <row r="38" spans="1:7" x14ac:dyDescent="0.25">
      <c r="A38">
        <v>20</v>
      </c>
      <c r="B38" s="21">
        <v>43986</v>
      </c>
      <c r="C38" s="3" t="s">
        <v>324</v>
      </c>
      <c r="D38" t="s">
        <v>323</v>
      </c>
      <c r="E38" t="s">
        <v>325</v>
      </c>
      <c r="G38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7" workbookViewId="0">
      <selection activeCell="E26" sqref="E26"/>
    </sheetView>
  </sheetViews>
  <sheetFormatPr defaultRowHeight="15" x14ac:dyDescent="0.25"/>
  <cols>
    <col min="1" max="1" width="10.7109375" bestFit="1" customWidth="1"/>
    <col min="2" max="2" width="12.5703125" bestFit="1" customWidth="1"/>
    <col min="3" max="3" width="10.7109375" customWidth="1"/>
    <col min="4" max="4" width="12.7109375" bestFit="1" customWidth="1"/>
    <col min="5" max="5" width="11.5703125" bestFit="1" customWidth="1"/>
    <col min="6" max="6" width="12.5703125" bestFit="1" customWidth="1"/>
    <col min="10" max="10" width="9.140625" style="19"/>
  </cols>
  <sheetData>
    <row r="1" spans="1:10" x14ac:dyDescent="0.25">
      <c r="A1" s="2">
        <v>42719</v>
      </c>
      <c r="B1" s="3">
        <v>150000</v>
      </c>
      <c r="C1" t="s">
        <v>24</v>
      </c>
      <c r="D1" t="s">
        <v>20</v>
      </c>
      <c r="E1" t="s">
        <v>21</v>
      </c>
      <c r="F1" t="s">
        <v>22</v>
      </c>
      <c r="J1"/>
    </row>
    <row r="2" spans="1:10" x14ac:dyDescent="0.25">
      <c r="A2" s="15">
        <v>0.06</v>
      </c>
      <c r="B2" s="4">
        <v>42838</v>
      </c>
      <c r="C2" s="3">
        <v>2899.93</v>
      </c>
      <c r="D2" s="3">
        <f>C2-E2</f>
        <v>2149.9299999999998</v>
      </c>
      <c r="E2" s="3">
        <v>750</v>
      </c>
      <c r="F2" s="3">
        <f>B1-D2</f>
        <v>147850.07</v>
      </c>
      <c r="J2"/>
    </row>
    <row r="3" spans="1:10" x14ac:dyDescent="0.25">
      <c r="B3" s="2">
        <v>42853</v>
      </c>
      <c r="C3" s="3">
        <v>8699.7900000000009</v>
      </c>
      <c r="D3" s="3">
        <f>C3-E3</f>
        <v>6514.5000000000009</v>
      </c>
      <c r="E3" s="3">
        <v>2185.29</v>
      </c>
      <c r="F3" s="3">
        <f>F2-D3</f>
        <v>141335.57</v>
      </c>
      <c r="G3" t="s">
        <v>23</v>
      </c>
      <c r="J3"/>
    </row>
    <row r="4" spans="1:10" x14ac:dyDescent="0.25">
      <c r="B4" s="2">
        <v>42886</v>
      </c>
      <c r="C4" s="3">
        <v>2899.93</v>
      </c>
      <c r="D4" s="3">
        <f>C4-E4</f>
        <v>2193.2521499999998</v>
      </c>
      <c r="E4" s="3">
        <f>F3*A2/12</f>
        <v>706.67785000000003</v>
      </c>
      <c r="F4" s="3">
        <f>F3-D4</f>
        <v>139142.31785000002</v>
      </c>
      <c r="J4"/>
    </row>
    <row r="5" spans="1:10" x14ac:dyDescent="0.25">
      <c r="B5" s="2">
        <v>42916</v>
      </c>
      <c r="C5" s="3">
        <v>2899.93</v>
      </c>
      <c r="D5" s="3">
        <f>C5-E5</f>
        <v>2204.2184107499997</v>
      </c>
      <c r="E5" s="3">
        <f>F4*A2/12</f>
        <v>695.71158925000009</v>
      </c>
      <c r="F5" s="3">
        <f>F4-D5</f>
        <v>136938.09943925001</v>
      </c>
      <c r="J5"/>
    </row>
    <row r="6" spans="1:10" x14ac:dyDescent="0.25">
      <c r="B6" s="2">
        <v>42947</v>
      </c>
      <c r="C6" s="3">
        <v>2899.93</v>
      </c>
      <c r="D6" s="3">
        <f>C6-E6</f>
        <v>2215.2395028037499</v>
      </c>
      <c r="E6" s="3">
        <f>F5*A2/12</f>
        <v>684.69049719625002</v>
      </c>
      <c r="F6" s="3">
        <f>F5-D6</f>
        <v>134722.85993644627</v>
      </c>
      <c r="J6"/>
    </row>
    <row r="7" spans="1:10" x14ac:dyDescent="0.25">
      <c r="B7" s="2">
        <v>42979</v>
      </c>
      <c r="C7" s="3">
        <v>2899.93</v>
      </c>
      <c r="D7" s="3">
        <f t="shared" ref="D7:D10" si="0">C7-E7</f>
        <v>2226.3157003177685</v>
      </c>
      <c r="E7" s="3">
        <f>F6*A2/12</f>
        <v>673.61429968223126</v>
      </c>
      <c r="F7" s="3">
        <f t="shared" ref="F7:F9" si="1">F6-D7</f>
        <v>132496.54423612851</v>
      </c>
      <c r="J7"/>
    </row>
    <row r="8" spans="1:10" x14ac:dyDescent="0.25">
      <c r="B8" s="2">
        <v>43007</v>
      </c>
      <c r="C8" s="3">
        <v>2899.93</v>
      </c>
      <c r="D8" s="3">
        <f t="shared" si="0"/>
        <v>2237.4472788193571</v>
      </c>
      <c r="E8" s="3">
        <f>F7*A2/12</f>
        <v>662.48272118064256</v>
      </c>
      <c r="F8" s="3">
        <f t="shared" si="1"/>
        <v>130259.09695730916</v>
      </c>
      <c r="J8"/>
    </row>
    <row r="9" spans="1:10" x14ac:dyDescent="0.25">
      <c r="B9" s="2">
        <v>43042</v>
      </c>
      <c r="C9" s="3">
        <v>2899.93</v>
      </c>
      <c r="D9" s="3">
        <f t="shared" si="0"/>
        <v>2248.6345152134541</v>
      </c>
      <c r="E9" s="3">
        <f>F8*A2/12</f>
        <v>651.29548478654579</v>
      </c>
      <c r="F9" s="3">
        <f t="shared" si="1"/>
        <v>128010.4624420957</v>
      </c>
      <c r="J9"/>
    </row>
    <row r="10" spans="1:10" x14ac:dyDescent="0.25">
      <c r="B10" s="2">
        <v>43069</v>
      </c>
      <c r="C10" s="3">
        <v>2899.93</v>
      </c>
      <c r="D10" s="3">
        <f t="shared" si="0"/>
        <v>2259.8776877895216</v>
      </c>
      <c r="E10" s="3">
        <f>F9*A2/12</f>
        <v>640.05231221047848</v>
      </c>
      <c r="F10" s="3">
        <f t="shared" ref="F10" si="2">F9-D10</f>
        <v>125750.58475430618</v>
      </c>
      <c r="J10"/>
    </row>
    <row r="11" spans="1:10" x14ac:dyDescent="0.25">
      <c r="C11" s="3"/>
      <c r="D11" s="3"/>
      <c r="E11" s="3"/>
      <c r="F11" s="3"/>
      <c r="J11"/>
    </row>
    <row r="12" spans="1:10" x14ac:dyDescent="0.25">
      <c r="C12" s="3"/>
      <c r="D12" s="3" t="s">
        <v>759</v>
      </c>
      <c r="E12" s="16">
        <f>F6*A2/12*53</f>
        <v>35701.557883158253</v>
      </c>
      <c r="F12" s="3"/>
      <c r="J12"/>
    </row>
    <row r="13" spans="1:10" x14ac:dyDescent="0.25">
      <c r="C13" s="3"/>
      <c r="D13" s="3"/>
      <c r="E13" s="3"/>
      <c r="F13" s="3"/>
      <c r="J13"/>
    </row>
    <row r="14" spans="1:10" x14ac:dyDescent="0.25">
      <c r="A14" s="28" t="s">
        <v>333</v>
      </c>
      <c r="C14" s="3"/>
      <c r="D14" s="3"/>
      <c r="E14" s="3"/>
      <c r="F14" s="3"/>
      <c r="J14"/>
    </row>
    <row r="15" spans="1:10" x14ac:dyDescent="0.25">
      <c r="A15">
        <v>1</v>
      </c>
      <c r="B15" s="21">
        <v>42750</v>
      </c>
      <c r="C15" s="3" t="s">
        <v>334</v>
      </c>
      <c r="D15" s="3" t="s">
        <v>335</v>
      </c>
      <c r="E15" s="3" t="s">
        <v>336</v>
      </c>
      <c r="F15" s="3" t="s">
        <v>337</v>
      </c>
      <c r="J15"/>
    </row>
    <row r="16" spans="1:10" x14ac:dyDescent="0.25">
      <c r="A16">
        <v>2</v>
      </c>
      <c r="B16" s="21">
        <v>42781</v>
      </c>
      <c r="C16" s="3" t="s">
        <v>334</v>
      </c>
      <c r="D16" s="3" t="s">
        <v>338</v>
      </c>
      <c r="E16" s="3" t="s">
        <v>339</v>
      </c>
      <c r="F16" s="3" t="s">
        <v>340</v>
      </c>
      <c r="J16"/>
    </row>
    <row r="17" spans="1:10" x14ac:dyDescent="0.25">
      <c r="A17">
        <v>3</v>
      </c>
      <c r="B17" s="21">
        <v>42809</v>
      </c>
      <c r="C17" s="3" t="s">
        <v>334</v>
      </c>
      <c r="D17" s="3" t="s">
        <v>341</v>
      </c>
      <c r="E17" s="3" t="s">
        <v>342</v>
      </c>
      <c r="F17" s="3" t="s">
        <v>343</v>
      </c>
      <c r="J17"/>
    </row>
    <row r="18" spans="1:10" x14ac:dyDescent="0.25">
      <c r="A18">
        <v>4</v>
      </c>
      <c r="B18" s="21">
        <v>42840</v>
      </c>
      <c r="C18" s="3" t="s">
        <v>334</v>
      </c>
      <c r="D18" s="3" t="s">
        <v>344</v>
      </c>
      <c r="E18" s="3" t="s">
        <v>345</v>
      </c>
      <c r="F18" s="3" t="s">
        <v>346</v>
      </c>
      <c r="J18"/>
    </row>
    <row r="19" spans="1:10" x14ac:dyDescent="0.25">
      <c r="A19">
        <v>5</v>
      </c>
      <c r="B19" s="21">
        <v>42870</v>
      </c>
      <c r="C19" s="3" t="s">
        <v>334</v>
      </c>
      <c r="D19" s="3" t="s">
        <v>347</v>
      </c>
      <c r="E19" s="3" t="s">
        <v>348</v>
      </c>
      <c r="F19" s="3" t="s">
        <v>349</v>
      </c>
      <c r="J19"/>
    </row>
    <row r="20" spans="1:10" x14ac:dyDescent="0.25">
      <c r="A20">
        <v>6</v>
      </c>
      <c r="B20" s="21">
        <v>42901</v>
      </c>
      <c r="C20" s="3" t="s">
        <v>334</v>
      </c>
      <c r="D20" s="3" t="s">
        <v>350</v>
      </c>
      <c r="E20" s="3" t="s">
        <v>351</v>
      </c>
      <c r="F20" s="3" t="s">
        <v>352</v>
      </c>
      <c r="J20"/>
    </row>
    <row r="21" spans="1:10" x14ac:dyDescent="0.25">
      <c r="A21">
        <v>7</v>
      </c>
      <c r="B21" s="21">
        <v>42931</v>
      </c>
      <c r="C21" s="3" t="s">
        <v>334</v>
      </c>
      <c r="D21" s="3" t="s">
        <v>353</v>
      </c>
      <c r="E21" s="3" t="s">
        <v>354</v>
      </c>
      <c r="F21" s="3" t="s">
        <v>355</v>
      </c>
      <c r="J21"/>
    </row>
    <row r="22" spans="1:10" x14ac:dyDescent="0.25">
      <c r="A22">
        <v>8</v>
      </c>
      <c r="B22" s="21">
        <v>42962</v>
      </c>
      <c r="C22" s="3" t="s">
        <v>334</v>
      </c>
      <c r="D22" s="3" t="s">
        <v>356</v>
      </c>
      <c r="E22" s="3" t="s">
        <v>357</v>
      </c>
      <c r="F22" s="3" t="s">
        <v>358</v>
      </c>
      <c r="J22"/>
    </row>
    <row r="23" spans="1:10" x14ac:dyDescent="0.25">
      <c r="A23">
        <v>9</v>
      </c>
      <c r="B23" s="21">
        <v>42993</v>
      </c>
      <c r="C23" s="3" t="s">
        <v>334</v>
      </c>
      <c r="D23" s="3" t="s">
        <v>359</v>
      </c>
      <c r="E23" s="3" t="s">
        <v>360</v>
      </c>
      <c r="F23" s="3" t="s">
        <v>361</v>
      </c>
      <c r="J23"/>
    </row>
    <row r="24" spans="1:10" x14ac:dyDescent="0.25">
      <c r="A24">
        <v>10</v>
      </c>
      <c r="B24" s="21">
        <v>43023</v>
      </c>
      <c r="C24" s="3" t="s">
        <v>334</v>
      </c>
      <c r="D24" s="3" t="s">
        <v>362</v>
      </c>
      <c r="E24" s="3" t="s">
        <v>363</v>
      </c>
      <c r="F24" s="3" t="s">
        <v>364</v>
      </c>
      <c r="J24"/>
    </row>
    <row r="25" spans="1:10" x14ac:dyDescent="0.25">
      <c r="A25">
        <v>11</v>
      </c>
      <c r="B25" s="21">
        <v>43054</v>
      </c>
      <c r="C25" s="3" t="s">
        <v>334</v>
      </c>
      <c r="D25" s="3" t="s">
        <v>365</v>
      </c>
      <c r="E25" s="3" t="s">
        <v>366</v>
      </c>
      <c r="F25" s="3" t="s">
        <v>367</v>
      </c>
      <c r="J25"/>
    </row>
    <row r="26" spans="1:10" x14ac:dyDescent="0.25">
      <c r="A26">
        <v>12</v>
      </c>
      <c r="B26" s="21">
        <v>43084</v>
      </c>
      <c r="C26" s="3" t="s">
        <v>334</v>
      </c>
      <c r="D26" s="3" t="s">
        <v>368</v>
      </c>
      <c r="E26" s="3" t="s">
        <v>369</v>
      </c>
      <c r="F26" s="3" t="s">
        <v>370</v>
      </c>
      <c r="J26"/>
    </row>
    <row r="27" spans="1:10" x14ac:dyDescent="0.25">
      <c r="A27">
        <v>13</v>
      </c>
      <c r="B27" s="21">
        <v>43115</v>
      </c>
      <c r="C27" s="3" t="s">
        <v>334</v>
      </c>
      <c r="D27" s="3" t="s">
        <v>371</v>
      </c>
      <c r="E27" s="3" t="s">
        <v>372</v>
      </c>
      <c r="F27" s="3" t="s">
        <v>373</v>
      </c>
      <c r="J27"/>
    </row>
    <row r="28" spans="1:10" x14ac:dyDescent="0.25">
      <c r="A28">
        <v>14</v>
      </c>
      <c r="B28" s="21">
        <v>43146</v>
      </c>
      <c r="C28" s="3" t="s">
        <v>334</v>
      </c>
      <c r="D28" s="3" t="s">
        <v>374</v>
      </c>
      <c r="E28" s="3" t="s">
        <v>375</v>
      </c>
      <c r="F28" s="3" t="s">
        <v>376</v>
      </c>
      <c r="J28"/>
    </row>
    <row r="29" spans="1:10" x14ac:dyDescent="0.25">
      <c r="A29">
        <v>15</v>
      </c>
      <c r="B29" s="21">
        <v>43174</v>
      </c>
      <c r="C29" s="3" t="s">
        <v>334</v>
      </c>
      <c r="D29" s="3" t="s">
        <v>377</v>
      </c>
      <c r="E29" s="3" t="s">
        <v>378</v>
      </c>
      <c r="F29" s="3" t="s">
        <v>379</v>
      </c>
      <c r="J29"/>
    </row>
    <row r="30" spans="1:10" x14ac:dyDescent="0.25">
      <c r="A30">
        <v>16</v>
      </c>
      <c r="B30" s="21">
        <v>43205</v>
      </c>
      <c r="C30" s="3" t="s">
        <v>334</v>
      </c>
      <c r="D30" s="3" t="s">
        <v>380</v>
      </c>
      <c r="E30" s="3" t="s">
        <v>381</v>
      </c>
      <c r="F30" s="3" t="s">
        <v>382</v>
      </c>
      <c r="J30"/>
    </row>
    <row r="31" spans="1:10" x14ac:dyDescent="0.25">
      <c r="A31">
        <v>17</v>
      </c>
      <c r="B31" s="21">
        <v>43235</v>
      </c>
      <c r="C31" s="3" t="s">
        <v>334</v>
      </c>
      <c r="D31" s="3" t="s">
        <v>383</v>
      </c>
      <c r="E31" s="3" t="s">
        <v>384</v>
      </c>
      <c r="F31" s="3" t="s">
        <v>385</v>
      </c>
      <c r="J31"/>
    </row>
    <row r="32" spans="1:10" x14ac:dyDescent="0.25">
      <c r="A32">
        <v>18</v>
      </c>
      <c r="B32" s="21">
        <v>43266</v>
      </c>
      <c r="C32" s="3" t="s">
        <v>334</v>
      </c>
      <c r="D32" s="3" t="s">
        <v>386</v>
      </c>
      <c r="E32" s="3" t="s">
        <v>387</v>
      </c>
      <c r="F32" s="3" t="s">
        <v>388</v>
      </c>
      <c r="J32"/>
    </row>
    <row r="33" spans="1:10" x14ac:dyDescent="0.25">
      <c r="A33">
        <v>19</v>
      </c>
      <c r="B33" s="21">
        <v>43296</v>
      </c>
      <c r="C33" s="3" t="s">
        <v>334</v>
      </c>
      <c r="D33" s="3" t="s">
        <v>389</v>
      </c>
      <c r="E33" s="3" t="s">
        <v>390</v>
      </c>
      <c r="F33" s="3" t="s">
        <v>391</v>
      </c>
      <c r="J33"/>
    </row>
    <row r="34" spans="1:10" x14ac:dyDescent="0.25">
      <c r="A34">
        <v>20</v>
      </c>
      <c r="B34" s="21">
        <v>43327</v>
      </c>
      <c r="C34" s="3" t="s">
        <v>334</v>
      </c>
      <c r="D34" s="3" t="s">
        <v>392</v>
      </c>
      <c r="E34" s="3" t="s">
        <v>393</v>
      </c>
      <c r="F34" s="3" t="s">
        <v>394</v>
      </c>
      <c r="J34"/>
    </row>
    <row r="35" spans="1:10" x14ac:dyDescent="0.25">
      <c r="A35">
        <v>21</v>
      </c>
      <c r="B35" s="21">
        <v>43358</v>
      </c>
      <c r="C35" s="3" t="s">
        <v>334</v>
      </c>
      <c r="D35" s="3" t="s">
        <v>395</v>
      </c>
      <c r="E35" s="3" t="s">
        <v>396</v>
      </c>
      <c r="F35" s="3" t="s">
        <v>397</v>
      </c>
      <c r="J35"/>
    </row>
    <row r="36" spans="1:10" x14ac:dyDescent="0.25">
      <c r="A36">
        <v>22</v>
      </c>
      <c r="B36" s="21">
        <v>43388</v>
      </c>
      <c r="C36" s="3" t="s">
        <v>334</v>
      </c>
      <c r="D36" s="3" t="s">
        <v>398</v>
      </c>
      <c r="E36" s="3" t="s">
        <v>399</v>
      </c>
      <c r="F36" s="3" t="s">
        <v>400</v>
      </c>
      <c r="J36"/>
    </row>
    <row r="37" spans="1:10" x14ac:dyDescent="0.25">
      <c r="A37">
        <v>23</v>
      </c>
      <c r="B37" s="21">
        <v>43419</v>
      </c>
      <c r="C37" t="s">
        <v>334</v>
      </c>
      <c r="D37" t="s">
        <v>401</v>
      </c>
      <c r="E37" t="s">
        <v>402</v>
      </c>
      <c r="F37" t="s">
        <v>403</v>
      </c>
      <c r="J37"/>
    </row>
    <row r="38" spans="1:10" x14ac:dyDescent="0.25">
      <c r="A38">
        <v>24</v>
      </c>
      <c r="B38" s="21">
        <v>43449</v>
      </c>
      <c r="C38" t="s">
        <v>334</v>
      </c>
      <c r="D38" t="s">
        <v>404</v>
      </c>
      <c r="E38" t="s">
        <v>405</v>
      </c>
      <c r="F38" t="s">
        <v>406</v>
      </c>
      <c r="J38"/>
    </row>
    <row r="39" spans="1:10" x14ac:dyDescent="0.25">
      <c r="A39">
        <v>25</v>
      </c>
      <c r="B39" s="21">
        <v>43480</v>
      </c>
      <c r="C39" t="s">
        <v>334</v>
      </c>
      <c r="D39" t="s">
        <v>407</v>
      </c>
      <c r="E39" t="s">
        <v>408</v>
      </c>
      <c r="F39" t="s">
        <v>409</v>
      </c>
      <c r="J39"/>
    </row>
    <row r="40" spans="1:10" x14ac:dyDescent="0.25">
      <c r="A40">
        <v>26</v>
      </c>
      <c r="B40" s="21">
        <v>43511</v>
      </c>
      <c r="C40" t="s">
        <v>334</v>
      </c>
      <c r="D40" t="s">
        <v>410</v>
      </c>
      <c r="E40" t="s">
        <v>411</v>
      </c>
      <c r="F40" t="s">
        <v>412</v>
      </c>
      <c r="J40"/>
    </row>
    <row r="41" spans="1:10" x14ac:dyDescent="0.25">
      <c r="A41">
        <v>27</v>
      </c>
      <c r="B41" s="21">
        <v>43539</v>
      </c>
      <c r="C41" t="s">
        <v>334</v>
      </c>
      <c r="D41" t="s">
        <v>413</v>
      </c>
      <c r="E41" t="s">
        <v>414</v>
      </c>
      <c r="F41" t="s">
        <v>415</v>
      </c>
      <c r="J41"/>
    </row>
    <row r="42" spans="1:10" x14ac:dyDescent="0.25">
      <c r="A42">
        <v>28</v>
      </c>
      <c r="B42" s="21">
        <v>43570</v>
      </c>
      <c r="C42" t="s">
        <v>334</v>
      </c>
      <c r="D42" t="s">
        <v>416</v>
      </c>
      <c r="E42" t="s">
        <v>417</v>
      </c>
      <c r="F42" t="s">
        <v>418</v>
      </c>
      <c r="J42"/>
    </row>
    <row r="43" spans="1:10" x14ac:dyDescent="0.25">
      <c r="A43">
        <v>29</v>
      </c>
      <c r="B43" s="21">
        <v>43600</v>
      </c>
      <c r="C43" t="s">
        <v>334</v>
      </c>
      <c r="D43" t="s">
        <v>419</v>
      </c>
      <c r="E43" t="s">
        <v>420</v>
      </c>
      <c r="F43" t="s">
        <v>421</v>
      </c>
      <c r="J43"/>
    </row>
    <row r="44" spans="1:10" x14ac:dyDescent="0.25">
      <c r="A44">
        <v>30</v>
      </c>
      <c r="B44" s="21">
        <v>43631</v>
      </c>
      <c r="C44" t="s">
        <v>334</v>
      </c>
      <c r="D44" t="s">
        <v>422</v>
      </c>
      <c r="E44" t="s">
        <v>423</v>
      </c>
      <c r="F44" t="s">
        <v>424</v>
      </c>
      <c r="J44"/>
    </row>
    <row r="45" spans="1:10" x14ac:dyDescent="0.25">
      <c r="A45">
        <v>31</v>
      </c>
      <c r="B45" s="21">
        <v>43661</v>
      </c>
      <c r="C45" t="s">
        <v>334</v>
      </c>
      <c r="D45" t="s">
        <v>425</v>
      </c>
      <c r="E45" t="s">
        <v>426</v>
      </c>
      <c r="F45" t="s">
        <v>427</v>
      </c>
      <c r="J45"/>
    </row>
    <row r="46" spans="1:10" x14ac:dyDescent="0.25">
      <c r="A46">
        <v>32</v>
      </c>
      <c r="B46" s="21">
        <v>43692</v>
      </c>
      <c r="C46" t="s">
        <v>334</v>
      </c>
      <c r="D46" t="s">
        <v>428</v>
      </c>
      <c r="E46" t="s">
        <v>429</v>
      </c>
      <c r="F46" t="s">
        <v>430</v>
      </c>
      <c r="J46"/>
    </row>
    <row r="47" spans="1:10" x14ac:dyDescent="0.25">
      <c r="A47">
        <v>33</v>
      </c>
      <c r="B47" s="21">
        <v>43723</v>
      </c>
      <c r="C47" t="s">
        <v>334</v>
      </c>
      <c r="D47" t="s">
        <v>431</v>
      </c>
      <c r="E47" t="s">
        <v>432</v>
      </c>
      <c r="F47" t="s">
        <v>433</v>
      </c>
      <c r="J47"/>
    </row>
    <row r="48" spans="1:10" x14ac:dyDescent="0.25">
      <c r="A48">
        <v>34</v>
      </c>
      <c r="B48" s="21">
        <v>43753</v>
      </c>
      <c r="C48" t="s">
        <v>334</v>
      </c>
      <c r="D48" t="s">
        <v>434</v>
      </c>
      <c r="E48" t="s">
        <v>435</v>
      </c>
      <c r="F48" t="s">
        <v>436</v>
      </c>
      <c r="J48"/>
    </row>
    <row r="49" spans="1:10" x14ac:dyDescent="0.25">
      <c r="A49">
        <v>35</v>
      </c>
      <c r="B49" s="21">
        <v>43784</v>
      </c>
      <c r="C49" t="s">
        <v>334</v>
      </c>
      <c r="D49" t="s">
        <v>437</v>
      </c>
      <c r="E49" t="s">
        <v>438</v>
      </c>
      <c r="F49" t="s">
        <v>439</v>
      </c>
      <c r="J49"/>
    </row>
    <row r="50" spans="1:10" x14ac:dyDescent="0.25">
      <c r="A50">
        <v>36</v>
      </c>
      <c r="B50" s="21">
        <v>43814</v>
      </c>
      <c r="C50" t="s">
        <v>334</v>
      </c>
      <c r="D50" t="s">
        <v>440</v>
      </c>
      <c r="E50" t="s">
        <v>441</v>
      </c>
      <c r="F50" t="s">
        <v>442</v>
      </c>
      <c r="J50"/>
    </row>
    <row r="51" spans="1:10" x14ac:dyDescent="0.25">
      <c r="A51">
        <v>37</v>
      </c>
      <c r="B51" s="21">
        <v>43845</v>
      </c>
      <c r="C51" t="s">
        <v>334</v>
      </c>
      <c r="D51" t="s">
        <v>443</v>
      </c>
      <c r="E51" t="s">
        <v>444</v>
      </c>
      <c r="F51" t="s">
        <v>445</v>
      </c>
      <c r="J51"/>
    </row>
    <row r="52" spans="1:10" x14ac:dyDescent="0.25">
      <c r="A52">
        <v>38</v>
      </c>
      <c r="B52" s="21">
        <v>43876</v>
      </c>
      <c r="C52" t="s">
        <v>334</v>
      </c>
      <c r="D52" t="s">
        <v>446</v>
      </c>
      <c r="E52" t="s">
        <v>447</v>
      </c>
      <c r="F52" t="s">
        <v>448</v>
      </c>
      <c r="J52"/>
    </row>
    <row r="53" spans="1:10" x14ac:dyDescent="0.25">
      <c r="A53">
        <v>39</v>
      </c>
      <c r="B53" s="21">
        <v>43905</v>
      </c>
      <c r="C53" t="s">
        <v>334</v>
      </c>
      <c r="D53" t="s">
        <v>449</v>
      </c>
      <c r="E53" t="s">
        <v>450</v>
      </c>
      <c r="F53" t="s">
        <v>451</v>
      </c>
      <c r="J53"/>
    </row>
    <row r="54" spans="1:10" x14ac:dyDescent="0.25">
      <c r="A54">
        <v>40</v>
      </c>
      <c r="B54" s="21">
        <v>43936</v>
      </c>
      <c r="C54" t="s">
        <v>334</v>
      </c>
      <c r="D54" t="s">
        <v>452</v>
      </c>
      <c r="E54" t="s">
        <v>453</v>
      </c>
      <c r="F54" t="s">
        <v>454</v>
      </c>
      <c r="J54"/>
    </row>
    <row r="55" spans="1:10" x14ac:dyDescent="0.25">
      <c r="A55">
        <v>41</v>
      </c>
      <c r="B55" s="21">
        <v>43966</v>
      </c>
      <c r="C55" t="s">
        <v>334</v>
      </c>
      <c r="D55" t="s">
        <v>455</v>
      </c>
      <c r="E55" t="s">
        <v>456</v>
      </c>
      <c r="F55" t="s">
        <v>457</v>
      </c>
      <c r="J55"/>
    </row>
    <row r="56" spans="1:10" x14ac:dyDescent="0.25">
      <c r="A56">
        <v>42</v>
      </c>
      <c r="B56" s="21">
        <v>43997</v>
      </c>
      <c r="C56" t="s">
        <v>334</v>
      </c>
      <c r="D56" t="s">
        <v>458</v>
      </c>
      <c r="E56" t="s">
        <v>459</v>
      </c>
      <c r="F56" t="s">
        <v>460</v>
      </c>
      <c r="J56"/>
    </row>
    <row r="57" spans="1:10" x14ac:dyDescent="0.25">
      <c r="A57">
        <v>43</v>
      </c>
      <c r="B57" s="21">
        <v>44027</v>
      </c>
      <c r="C57" t="s">
        <v>334</v>
      </c>
      <c r="D57" t="s">
        <v>461</v>
      </c>
      <c r="E57" t="s">
        <v>462</v>
      </c>
      <c r="F57" t="s">
        <v>463</v>
      </c>
      <c r="J57"/>
    </row>
    <row r="58" spans="1:10" x14ac:dyDescent="0.25">
      <c r="A58">
        <v>44</v>
      </c>
      <c r="B58" s="21">
        <v>44058</v>
      </c>
      <c r="C58" t="s">
        <v>334</v>
      </c>
      <c r="D58" t="s">
        <v>464</v>
      </c>
      <c r="E58" t="s">
        <v>465</v>
      </c>
      <c r="F58" t="s">
        <v>466</v>
      </c>
      <c r="J58"/>
    </row>
    <row r="59" spans="1:10" x14ac:dyDescent="0.25">
      <c r="A59">
        <v>45</v>
      </c>
      <c r="B59" s="21">
        <v>44089</v>
      </c>
      <c r="C59" t="s">
        <v>334</v>
      </c>
      <c r="D59" t="s">
        <v>467</v>
      </c>
      <c r="E59" t="s">
        <v>468</v>
      </c>
      <c r="F59" t="s">
        <v>469</v>
      </c>
      <c r="J59"/>
    </row>
    <row r="60" spans="1:10" x14ac:dyDescent="0.25">
      <c r="A60">
        <v>46</v>
      </c>
      <c r="B60" s="21">
        <v>44119</v>
      </c>
      <c r="C60" t="s">
        <v>334</v>
      </c>
      <c r="D60" t="s">
        <v>470</v>
      </c>
      <c r="E60" t="s">
        <v>471</v>
      </c>
      <c r="F60" t="s">
        <v>472</v>
      </c>
      <c r="J60"/>
    </row>
    <row r="61" spans="1:10" x14ac:dyDescent="0.25">
      <c r="A61">
        <v>47</v>
      </c>
      <c r="B61" s="21">
        <v>44150</v>
      </c>
      <c r="C61" t="s">
        <v>334</v>
      </c>
      <c r="D61" t="s">
        <v>473</v>
      </c>
      <c r="E61" t="s">
        <v>474</v>
      </c>
      <c r="F61" t="s">
        <v>475</v>
      </c>
      <c r="J61"/>
    </row>
    <row r="62" spans="1:10" x14ac:dyDescent="0.25">
      <c r="A62">
        <v>48</v>
      </c>
      <c r="B62" s="21">
        <v>44180</v>
      </c>
      <c r="C62" t="s">
        <v>334</v>
      </c>
      <c r="D62" t="s">
        <v>476</v>
      </c>
      <c r="E62" t="s">
        <v>477</v>
      </c>
      <c r="F62" t="s">
        <v>478</v>
      </c>
      <c r="J62"/>
    </row>
    <row r="63" spans="1:10" x14ac:dyDescent="0.25">
      <c r="A63">
        <v>49</v>
      </c>
      <c r="B63" s="21">
        <v>44211</v>
      </c>
      <c r="C63" t="s">
        <v>334</v>
      </c>
      <c r="D63" t="s">
        <v>479</v>
      </c>
      <c r="E63" t="s">
        <v>480</v>
      </c>
      <c r="F63" t="s">
        <v>481</v>
      </c>
    </row>
    <row r="64" spans="1:10" x14ac:dyDescent="0.25">
      <c r="A64">
        <v>50</v>
      </c>
      <c r="B64" s="21">
        <v>44242</v>
      </c>
      <c r="C64" t="s">
        <v>334</v>
      </c>
      <c r="D64" t="s">
        <v>482</v>
      </c>
      <c r="E64" t="s">
        <v>483</v>
      </c>
      <c r="F64" t="s">
        <v>484</v>
      </c>
    </row>
    <row r="65" spans="1:6" x14ac:dyDescent="0.25">
      <c r="A65">
        <v>51</v>
      </c>
      <c r="B65" s="21">
        <v>44270</v>
      </c>
      <c r="C65" t="s">
        <v>334</v>
      </c>
      <c r="D65" t="s">
        <v>485</v>
      </c>
      <c r="E65" t="s">
        <v>486</v>
      </c>
      <c r="F65" t="s">
        <v>487</v>
      </c>
    </row>
    <row r="66" spans="1:6" x14ac:dyDescent="0.25">
      <c r="A66">
        <v>52</v>
      </c>
      <c r="B66" s="21">
        <v>44301</v>
      </c>
      <c r="C66" t="s">
        <v>334</v>
      </c>
      <c r="D66" t="s">
        <v>488</v>
      </c>
      <c r="E66" t="s">
        <v>489</v>
      </c>
      <c r="F66" t="s">
        <v>490</v>
      </c>
    </row>
    <row r="67" spans="1:6" x14ac:dyDescent="0.25">
      <c r="A67">
        <v>53</v>
      </c>
      <c r="B67" s="21">
        <v>44331</v>
      </c>
      <c r="C67" t="s">
        <v>334</v>
      </c>
      <c r="D67" t="s">
        <v>491</v>
      </c>
      <c r="E67" t="s">
        <v>492</v>
      </c>
      <c r="F67" t="s">
        <v>493</v>
      </c>
    </row>
    <row r="68" spans="1:6" x14ac:dyDescent="0.25">
      <c r="A68">
        <v>54</v>
      </c>
      <c r="B68" s="21">
        <v>44362</v>
      </c>
      <c r="C68" t="s">
        <v>334</v>
      </c>
      <c r="D68" t="s">
        <v>494</v>
      </c>
      <c r="E68" t="s">
        <v>495</v>
      </c>
      <c r="F68" t="s">
        <v>496</v>
      </c>
    </row>
    <row r="69" spans="1:6" x14ac:dyDescent="0.25">
      <c r="A69">
        <v>55</v>
      </c>
      <c r="B69" s="21">
        <v>44392</v>
      </c>
      <c r="C69" t="s">
        <v>334</v>
      </c>
      <c r="D69" t="s">
        <v>497</v>
      </c>
      <c r="E69" t="s">
        <v>498</v>
      </c>
      <c r="F69" t="s">
        <v>499</v>
      </c>
    </row>
    <row r="70" spans="1:6" x14ac:dyDescent="0.25">
      <c r="A70">
        <v>56</v>
      </c>
      <c r="B70" s="21">
        <v>44423</v>
      </c>
      <c r="C70" t="s">
        <v>334</v>
      </c>
      <c r="D70" t="s">
        <v>500</v>
      </c>
      <c r="E70" t="s">
        <v>501</v>
      </c>
      <c r="F70" t="s">
        <v>502</v>
      </c>
    </row>
    <row r="71" spans="1:6" x14ac:dyDescent="0.25">
      <c r="A71">
        <v>57</v>
      </c>
      <c r="B71" s="21">
        <v>44454</v>
      </c>
      <c r="C71" t="s">
        <v>334</v>
      </c>
      <c r="D71" t="s">
        <v>503</v>
      </c>
      <c r="E71" t="s">
        <v>504</v>
      </c>
      <c r="F71" t="s">
        <v>505</v>
      </c>
    </row>
    <row r="72" spans="1:6" x14ac:dyDescent="0.25">
      <c r="A72">
        <v>58</v>
      </c>
      <c r="B72" s="21">
        <v>44484</v>
      </c>
      <c r="C72" t="s">
        <v>334</v>
      </c>
      <c r="D72" t="s">
        <v>506</v>
      </c>
      <c r="E72" t="s">
        <v>507</v>
      </c>
      <c r="F72" t="s">
        <v>508</v>
      </c>
    </row>
    <row r="73" spans="1:6" x14ac:dyDescent="0.25">
      <c r="A73">
        <v>59</v>
      </c>
      <c r="B73" s="21">
        <v>44515</v>
      </c>
      <c r="C73" t="s">
        <v>334</v>
      </c>
      <c r="D73" t="s">
        <v>509</v>
      </c>
      <c r="E73" t="s">
        <v>510</v>
      </c>
      <c r="F73" t="s">
        <v>511</v>
      </c>
    </row>
    <row r="74" spans="1:6" x14ac:dyDescent="0.25">
      <c r="A74">
        <v>60</v>
      </c>
      <c r="B74" s="21">
        <v>44545</v>
      </c>
      <c r="C74" t="s">
        <v>512</v>
      </c>
      <c r="D74" t="s">
        <v>511</v>
      </c>
      <c r="E74" t="s">
        <v>513</v>
      </c>
      <c r="F74" t="s">
        <v>205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E18" sqref="E18:E71"/>
    </sheetView>
  </sheetViews>
  <sheetFormatPr defaultRowHeight="15" x14ac:dyDescent="0.25"/>
  <cols>
    <col min="1" max="1" width="10.7109375" bestFit="1" customWidth="1"/>
    <col min="2" max="3" width="12.5703125" style="3" bestFit="1" customWidth="1"/>
    <col min="4" max="4" width="12.7109375" style="3" bestFit="1" customWidth="1"/>
    <col min="5" max="6" width="12.5703125" style="3" bestFit="1" customWidth="1"/>
    <col min="7" max="8" width="9.140625" style="3"/>
  </cols>
  <sheetData>
    <row r="1" spans="1:8" x14ac:dyDescent="0.25">
      <c r="A1" s="2">
        <v>42872</v>
      </c>
      <c r="B1" s="3">
        <v>400000</v>
      </c>
      <c r="C1" s="3" t="s">
        <v>755</v>
      </c>
      <c r="D1" s="3" t="s">
        <v>756</v>
      </c>
      <c r="E1" s="3" t="s">
        <v>650</v>
      </c>
      <c r="F1" s="3" t="s">
        <v>757</v>
      </c>
      <c r="G1" s="6">
        <v>0.06</v>
      </c>
    </row>
    <row r="2" spans="1:8" x14ac:dyDescent="0.25">
      <c r="B2" s="4">
        <v>42901</v>
      </c>
      <c r="C2" s="3">
        <v>7733.13</v>
      </c>
      <c r="D2" s="3">
        <f>C2-E2</f>
        <v>5733.13</v>
      </c>
      <c r="E2" s="3">
        <f>B1*G1/12</f>
        <v>2000</v>
      </c>
      <c r="F2" s="3">
        <f>B1-D2</f>
        <v>394266.87</v>
      </c>
    </row>
    <row r="3" spans="1:8" x14ac:dyDescent="0.25">
      <c r="B3" s="4">
        <v>42923</v>
      </c>
      <c r="C3" s="3">
        <v>7733.13</v>
      </c>
      <c r="D3" s="3">
        <f>C3-E3</f>
        <v>5761.79565</v>
      </c>
      <c r="E3" s="3">
        <f>F2*G1/12</f>
        <v>1971.3343499999999</v>
      </c>
      <c r="F3" s="3">
        <f>F2-D3</f>
        <v>388505.07435000001</v>
      </c>
    </row>
    <row r="4" spans="1:8" x14ac:dyDescent="0.25">
      <c r="B4" s="4">
        <v>42958</v>
      </c>
      <c r="C4" s="3">
        <v>7733.13</v>
      </c>
      <c r="D4" s="3">
        <f>C4-E4</f>
        <v>5790.6046282500001</v>
      </c>
      <c r="E4" s="3">
        <f>F3*G1/12</f>
        <v>1942.52537175</v>
      </c>
      <c r="F4" s="3">
        <f>F3-D4</f>
        <v>382714.46972175001</v>
      </c>
    </row>
    <row r="5" spans="1:8" x14ac:dyDescent="0.25">
      <c r="B5" s="4">
        <v>42993</v>
      </c>
      <c r="C5" s="3">
        <v>7733.13</v>
      </c>
      <c r="D5" s="3">
        <f>C5-E5</f>
        <v>5819.5576513912501</v>
      </c>
      <c r="E5" s="3">
        <f>F4*G1/12</f>
        <v>1913.57234860875</v>
      </c>
      <c r="F5" s="3">
        <f>F4-D5</f>
        <v>376894.91207035875</v>
      </c>
    </row>
    <row r="6" spans="1:8" x14ac:dyDescent="0.25">
      <c r="B6" s="4">
        <v>43024</v>
      </c>
      <c r="C6" s="3">
        <v>7733.13</v>
      </c>
      <c r="D6" s="3">
        <f>C6-E6</f>
        <v>5848.6554396482061</v>
      </c>
      <c r="E6" s="3">
        <f>F5*G1/12</f>
        <v>1884.4745603517938</v>
      </c>
      <c r="F6" s="3">
        <f>F5-D6</f>
        <v>371046.25663071056</v>
      </c>
    </row>
    <row r="7" spans="1:8" x14ac:dyDescent="0.25">
      <c r="B7" s="4">
        <v>43063</v>
      </c>
      <c r="C7" s="3">
        <v>7733.13</v>
      </c>
      <c r="D7" s="3">
        <f>C7-E7</f>
        <v>5877.8987168464473</v>
      </c>
      <c r="E7" s="3">
        <f>F6*G1/12</f>
        <v>1855.2312831535528</v>
      </c>
      <c r="F7" s="3">
        <f>F6-D7</f>
        <v>365168.35791386414</v>
      </c>
    </row>
    <row r="9" spans="1:8" x14ac:dyDescent="0.25">
      <c r="D9" s="3" t="s">
        <v>759</v>
      </c>
      <c r="E9" s="3">
        <f>F3*G1*5</f>
        <v>116551.52230499999</v>
      </c>
    </row>
    <row r="12" spans="1:8" x14ac:dyDescent="0.25">
      <c r="B12" s="29">
        <v>42903</v>
      </c>
      <c r="C12" s="3">
        <v>7733.13</v>
      </c>
      <c r="D12" s="3">
        <v>5733.13</v>
      </c>
      <c r="E12" s="3">
        <v>2000</v>
      </c>
      <c r="F12" s="3">
        <v>394266.87</v>
      </c>
      <c r="G12"/>
      <c r="H12"/>
    </row>
    <row r="13" spans="1:8" x14ac:dyDescent="0.25">
      <c r="B13" s="29">
        <v>42933</v>
      </c>
      <c r="C13" s="3">
        <v>7733.13</v>
      </c>
      <c r="D13" s="3">
        <v>5761.8</v>
      </c>
      <c r="E13" s="3">
        <v>1971.33</v>
      </c>
      <c r="F13" s="3">
        <v>388505.07</v>
      </c>
      <c r="G13"/>
      <c r="H13"/>
    </row>
    <row r="14" spans="1:8" x14ac:dyDescent="0.25">
      <c r="B14" s="29">
        <v>42964</v>
      </c>
      <c r="C14" s="3">
        <v>7733.13</v>
      </c>
      <c r="D14" s="3">
        <v>5790.6</v>
      </c>
      <c r="E14" s="3">
        <v>1942.53</v>
      </c>
      <c r="F14" s="3">
        <v>382714.47</v>
      </c>
      <c r="G14"/>
      <c r="H14"/>
    </row>
    <row r="15" spans="1:8" x14ac:dyDescent="0.25">
      <c r="B15" s="29">
        <v>42995</v>
      </c>
      <c r="C15" s="3">
        <v>7733.13</v>
      </c>
      <c r="D15" s="3">
        <v>5819.56</v>
      </c>
      <c r="E15" s="3">
        <v>1913.57</v>
      </c>
      <c r="F15" s="3">
        <v>376894.91</v>
      </c>
      <c r="G15"/>
      <c r="H15"/>
    </row>
    <row r="16" spans="1:8" x14ac:dyDescent="0.25">
      <c r="B16" s="29">
        <v>43025</v>
      </c>
      <c r="C16" s="3">
        <v>7733.13</v>
      </c>
      <c r="D16" s="3">
        <v>5848.66</v>
      </c>
      <c r="E16" s="3">
        <v>1884.47</v>
      </c>
      <c r="F16" s="3">
        <v>371046.25</v>
      </c>
      <c r="G16"/>
      <c r="H16"/>
    </row>
    <row r="17" spans="2:8" x14ac:dyDescent="0.25">
      <c r="B17" s="29">
        <v>43056</v>
      </c>
      <c r="C17" s="3">
        <v>7733.13</v>
      </c>
      <c r="D17" s="3">
        <v>5877.9</v>
      </c>
      <c r="E17" s="3">
        <v>1855.23</v>
      </c>
      <c r="F17" s="3">
        <v>365168.35</v>
      </c>
      <c r="G17"/>
      <c r="H17"/>
    </row>
    <row r="18" spans="2:8" x14ac:dyDescent="0.25">
      <c r="B18" s="29">
        <v>43086</v>
      </c>
      <c r="C18" s="3">
        <v>7733.13</v>
      </c>
      <c r="D18" s="3">
        <v>5907.29</v>
      </c>
      <c r="E18" s="3">
        <v>1825.84</v>
      </c>
      <c r="F18" s="3">
        <v>359261.06</v>
      </c>
      <c r="G18"/>
      <c r="H18"/>
    </row>
    <row r="19" spans="2:8" x14ac:dyDescent="0.25">
      <c r="B19" s="29">
        <v>43117</v>
      </c>
      <c r="C19" s="3">
        <v>7733.13</v>
      </c>
      <c r="D19" s="3">
        <v>5936.82</v>
      </c>
      <c r="E19" s="3">
        <v>1796.31</v>
      </c>
      <c r="F19" s="3">
        <v>353324.24</v>
      </c>
      <c r="G19"/>
      <c r="H19"/>
    </row>
    <row r="20" spans="2:8" x14ac:dyDescent="0.25">
      <c r="B20" s="29">
        <v>43148</v>
      </c>
      <c r="C20" s="3">
        <v>7733.13</v>
      </c>
      <c r="D20" s="3">
        <v>5966.51</v>
      </c>
      <c r="E20" s="3">
        <v>1766.62</v>
      </c>
      <c r="F20" s="3">
        <v>347357.73</v>
      </c>
      <c r="G20"/>
      <c r="H20"/>
    </row>
    <row r="21" spans="2:8" x14ac:dyDescent="0.25">
      <c r="B21" s="29">
        <v>43176</v>
      </c>
      <c r="C21" s="3">
        <v>7733.13</v>
      </c>
      <c r="D21" s="3">
        <v>5996.34</v>
      </c>
      <c r="E21" s="3">
        <v>1736.79</v>
      </c>
      <c r="F21" s="3">
        <v>341361.39</v>
      </c>
      <c r="G21"/>
      <c r="H21"/>
    </row>
    <row r="22" spans="2:8" x14ac:dyDescent="0.25">
      <c r="B22" s="29">
        <v>43207</v>
      </c>
      <c r="C22" s="3">
        <v>7733.13</v>
      </c>
      <c r="D22" s="3">
        <v>6026.32</v>
      </c>
      <c r="E22" s="3">
        <v>1706.81</v>
      </c>
      <c r="F22" s="3">
        <v>335335.07</v>
      </c>
      <c r="G22"/>
      <c r="H22"/>
    </row>
    <row r="23" spans="2:8" x14ac:dyDescent="0.25">
      <c r="B23" s="29">
        <v>43237</v>
      </c>
      <c r="C23" s="3">
        <v>7733.13</v>
      </c>
      <c r="D23" s="3">
        <v>6056.45</v>
      </c>
      <c r="E23" s="3">
        <v>1676.68</v>
      </c>
      <c r="F23" s="3">
        <v>329278.62</v>
      </c>
      <c r="G23"/>
      <c r="H23"/>
    </row>
    <row r="24" spans="2:8" x14ac:dyDescent="0.25">
      <c r="B24" s="29">
        <v>43268</v>
      </c>
      <c r="C24" s="3">
        <v>7733.13</v>
      </c>
      <c r="D24" s="3">
        <v>6086.74</v>
      </c>
      <c r="E24" s="3">
        <v>1646.39</v>
      </c>
      <c r="F24" s="3">
        <v>323191.88</v>
      </c>
      <c r="G24"/>
      <c r="H24"/>
    </row>
    <row r="25" spans="2:8" x14ac:dyDescent="0.25">
      <c r="B25" s="29">
        <v>43298</v>
      </c>
      <c r="C25" s="3">
        <v>7733.13</v>
      </c>
      <c r="D25" s="3">
        <v>6117.17</v>
      </c>
      <c r="E25" s="3">
        <v>1615.96</v>
      </c>
      <c r="F25" s="3">
        <v>317074.71000000002</v>
      </c>
      <c r="G25"/>
      <c r="H25"/>
    </row>
    <row r="26" spans="2:8" x14ac:dyDescent="0.25">
      <c r="B26" s="29">
        <v>43329</v>
      </c>
      <c r="C26" s="3">
        <v>7733.13</v>
      </c>
      <c r="D26" s="3">
        <v>6147.76</v>
      </c>
      <c r="E26" s="3">
        <v>1585.37</v>
      </c>
      <c r="F26" s="3">
        <v>310926.95</v>
      </c>
      <c r="G26"/>
      <c r="H26"/>
    </row>
    <row r="27" spans="2:8" x14ac:dyDescent="0.25">
      <c r="B27" s="29">
        <v>43360</v>
      </c>
      <c r="C27" s="3">
        <v>7733.13</v>
      </c>
      <c r="D27" s="3">
        <v>6178.5</v>
      </c>
      <c r="E27" s="3">
        <v>1554.63</v>
      </c>
      <c r="F27" s="3">
        <v>304748.45</v>
      </c>
      <c r="G27"/>
      <c r="H27"/>
    </row>
    <row r="28" spans="2:8" x14ac:dyDescent="0.25">
      <c r="B28" s="29">
        <v>43390</v>
      </c>
      <c r="C28" s="3">
        <v>7733.13</v>
      </c>
      <c r="D28" s="3">
        <v>6209.39</v>
      </c>
      <c r="E28" s="3">
        <v>1523.74</v>
      </c>
      <c r="F28" s="3">
        <v>298539.06</v>
      </c>
      <c r="G28"/>
      <c r="H28"/>
    </row>
    <row r="29" spans="2:8" x14ac:dyDescent="0.25">
      <c r="B29" s="29">
        <v>43421</v>
      </c>
      <c r="C29" s="3">
        <v>7733.13</v>
      </c>
      <c r="D29" s="3">
        <v>6240.43</v>
      </c>
      <c r="E29" s="3">
        <v>1492.7</v>
      </c>
      <c r="F29" s="3">
        <v>292298.63</v>
      </c>
      <c r="G29"/>
      <c r="H29"/>
    </row>
    <row r="30" spans="2:8" x14ac:dyDescent="0.25">
      <c r="B30" s="29">
        <v>43451</v>
      </c>
      <c r="C30" s="3">
        <v>7733.13</v>
      </c>
      <c r="D30" s="3">
        <v>6271.64</v>
      </c>
      <c r="E30" s="3">
        <v>1461.49</v>
      </c>
      <c r="F30" s="3">
        <v>286026.99</v>
      </c>
      <c r="G30"/>
      <c r="H30"/>
    </row>
    <row r="31" spans="2:8" x14ac:dyDescent="0.25">
      <c r="B31" s="29">
        <v>43482</v>
      </c>
      <c r="C31" s="3">
        <v>7733.13</v>
      </c>
      <c r="D31" s="3">
        <v>6303</v>
      </c>
      <c r="E31" s="3">
        <v>1430.13</v>
      </c>
      <c r="F31" s="3">
        <v>279723.99</v>
      </c>
      <c r="G31"/>
      <c r="H31"/>
    </row>
    <row r="32" spans="2:8" x14ac:dyDescent="0.25">
      <c r="B32" s="29">
        <v>43513</v>
      </c>
      <c r="C32" s="3">
        <v>7733.13</v>
      </c>
      <c r="D32" s="3">
        <v>6334.51</v>
      </c>
      <c r="E32" s="3">
        <v>1398.62</v>
      </c>
      <c r="F32" s="3">
        <v>273389.48</v>
      </c>
      <c r="G32"/>
      <c r="H32"/>
    </row>
    <row r="33" spans="2:8" x14ac:dyDescent="0.25">
      <c r="B33" s="29">
        <v>43541</v>
      </c>
      <c r="C33" s="3">
        <v>7733.13</v>
      </c>
      <c r="D33" s="3">
        <v>6366.18</v>
      </c>
      <c r="E33" s="3">
        <v>1366.95</v>
      </c>
      <c r="F33" s="3">
        <v>267023.3</v>
      </c>
      <c r="G33"/>
      <c r="H33"/>
    </row>
    <row r="34" spans="2:8" x14ac:dyDescent="0.25">
      <c r="B34" s="29">
        <v>43572</v>
      </c>
      <c r="C34" s="3">
        <v>7733.13</v>
      </c>
      <c r="D34" s="3">
        <v>6398.01</v>
      </c>
      <c r="E34" s="3">
        <v>1335.12</v>
      </c>
      <c r="F34" s="3">
        <v>260625.29</v>
      </c>
      <c r="G34"/>
      <c r="H34"/>
    </row>
    <row r="35" spans="2:8" x14ac:dyDescent="0.25">
      <c r="B35" s="29">
        <v>43602</v>
      </c>
      <c r="C35" s="3">
        <v>7733.13</v>
      </c>
      <c r="D35" s="3">
        <v>6430</v>
      </c>
      <c r="E35" s="3">
        <v>1303.1300000000001</v>
      </c>
      <c r="F35" s="3">
        <v>254195.29</v>
      </c>
      <c r="G35"/>
      <c r="H35"/>
    </row>
    <row r="36" spans="2:8" x14ac:dyDescent="0.25">
      <c r="B36" s="29">
        <v>43633</v>
      </c>
      <c r="C36" s="3">
        <v>7733.13</v>
      </c>
      <c r="D36" s="3">
        <v>6462.15</v>
      </c>
      <c r="E36" s="3">
        <v>1270.98</v>
      </c>
      <c r="F36" s="3">
        <v>247733.14</v>
      </c>
      <c r="G36"/>
      <c r="H36"/>
    </row>
    <row r="37" spans="2:8" x14ac:dyDescent="0.25">
      <c r="B37" s="29">
        <v>43663</v>
      </c>
      <c r="C37" s="3">
        <v>7733.13</v>
      </c>
      <c r="D37" s="3">
        <v>6494.46</v>
      </c>
      <c r="E37" s="3">
        <v>1238.67</v>
      </c>
      <c r="F37" s="3">
        <v>241238.68</v>
      </c>
      <c r="G37"/>
      <c r="H37"/>
    </row>
    <row r="38" spans="2:8" x14ac:dyDescent="0.25">
      <c r="B38" s="29">
        <v>43694</v>
      </c>
      <c r="C38" s="3">
        <v>7733.13</v>
      </c>
      <c r="D38" s="3">
        <v>6526.9400000000005</v>
      </c>
      <c r="E38" s="3">
        <v>1206.19</v>
      </c>
      <c r="F38" s="3">
        <v>234711.74</v>
      </c>
      <c r="G38"/>
      <c r="H38"/>
    </row>
    <row r="39" spans="2:8" x14ac:dyDescent="0.25">
      <c r="B39" s="29">
        <v>43725</v>
      </c>
      <c r="C39" s="3">
        <v>7733.13</v>
      </c>
      <c r="D39" s="3">
        <v>6559.57</v>
      </c>
      <c r="E39" s="3">
        <v>1173.56</v>
      </c>
      <c r="F39" s="3">
        <v>228152.17</v>
      </c>
      <c r="G39"/>
      <c r="H39"/>
    </row>
    <row r="40" spans="2:8" x14ac:dyDescent="0.25">
      <c r="B40" s="29">
        <v>43755</v>
      </c>
      <c r="C40" s="3">
        <v>7733.13</v>
      </c>
      <c r="D40" s="3">
        <v>6592.37</v>
      </c>
      <c r="E40" s="3">
        <v>1140.76</v>
      </c>
      <c r="F40" s="3">
        <v>221559.8</v>
      </c>
      <c r="G40"/>
      <c r="H40"/>
    </row>
    <row r="41" spans="2:8" x14ac:dyDescent="0.25">
      <c r="B41" s="29">
        <v>43786</v>
      </c>
      <c r="C41" s="3">
        <v>7733.13</v>
      </c>
      <c r="D41" s="3">
        <v>6625.33</v>
      </c>
      <c r="E41" s="3">
        <v>1107.8</v>
      </c>
      <c r="F41" s="3">
        <v>214934.47</v>
      </c>
      <c r="G41"/>
      <c r="H41"/>
    </row>
    <row r="42" spans="2:8" x14ac:dyDescent="0.25">
      <c r="B42" s="29">
        <v>43816</v>
      </c>
      <c r="C42" s="3">
        <v>7733.13</v>
      </c>
      <c r="D42" s="3">
        <v>6658.46</v>
      </c>
      <c r="E42" s="3">
        <v>1074.67</v>
      </c>
      <c r="F42" s="3">
        <v>208276.01</v>
      </c>
      <c r="G42"/>
      <c r="H42"/>
    </row>
    <row r="43" spans="2:8" x14ac:dyDescent="0.25">
      <c r="B43" s="29">
        <v>43847</v>
      </c>
      <c r="C43" s="3">
        <v>7733.13</v>
      </c>
      <c r="D43" s="3">
        <v>6691.75</v>
      </c>
      <c r="E43" s="3">
        <v>1041.3800000000001</v>
      </c>
      <c r="F43" s="3">
        <v>201584.26</v>
      </c>
      <c r="G43"/>
      <c r="H43"/>
    </row>
    <row r="44" spans="2:8" x14ac:dyDescent="0.25">
      <c r="B44" s="29">
        <v>43878</v>
      </c>
      <c r="C44" s="3">
        <v>7733.13</v>
      </c>
      <c r="D44" s="3">
        <v>6725.21</v>
      </c>
      <c r="E44" s="3">
        <v>1007.92</v>
      </c>
      <c r="F44" s="3">
        <v>194859.05</v>
      </c>
      <c r="G44"/>
      <c r="H44"/>
    </row>
    <row r="45" spans="2:8" x14ac:dyDescent="0.25">
      <c r="B45" s="29">
        <v>43907</v>
      </c>
      <c r="C45" s="3">
        <v>7733.13</v>
      </c>
      <c r="D45" s="3">
        <v>6758.83</v>
      </c>
      <c r="E45" s="3">
        <v>974.3</v>
      </c>
      <c r="F45" s="3">
        <v>188100.22</v>
      </c>
      <c r="G45"/>
      <c r="H45"/>
    </row>
    <row r="46" spans="2:8" x14ac:dyDescent="0.25">
      <c r="B46" s="29">
        <v>43938</v>
      </c>
      <c r="C46" s="3">
        <v>7733.13</v>
      </c>
      <c r="D46" s="3">
        <v>6792.63</v>
      </c>
      <c r="E46" s="3">
        <v>940.5</v>
      </c>
      <c r="F46" s="3">
        <v>181307.59</v>
      </c>
      <c r="G46"/>
      <c r="H46"/>
    </row>
    <row r="47" spans="2:8" x14ac:dyDescent="0.25">
      <c r="B47" s="29">
        <v>43968</v>
      </c>
      <c r="C47" s="3">
        <v>7733.13</v>
      </c>
      <c r="D47" s="3">
        <v>6826.59</v>
      </c>
      <c r="E47" s="3">
        <v>906.54</v>
      </c>
      <c r="F47" s="3">
        <v>174481</v>
      </c>
      <c r="G47"/>
      <c r="H47"/>
    </row>
    <row r="48" spans="2:8" x14ac:dyDescent="0.25">
      <c r="B48" s="29">
        <v>43999</v>
      </c>
      <c r="C48" s="3">
        <v>7733.13</v>
      </c>
      <c r="D48" s="3">
        <v>6860.72</v>
      </c>
      <c r="E48" s="3">
        <v>872.41</v>
      </c>
      <c r="F48" s="3">
        <v>167620.28</v>
      </c>
      <c r="G48"/>
      <c r="H48"/>
    </row>
    <row r="49" spans="2:8" x14ac:dyDescent="0.25">
      <c r="B49" s="29">
        <v>44029</v>
      </c>
      <c r="C49" s="3">
        <v>7733.13</v>
      </c>
      <c r="D49" s="3">
        <v>6895.03</v>
      </c>
      <c r="E49" s="3">
        <v>838.1</v>
      </c>
      <c r="F49" s="3">
        <v>160725.25</v>
      </c>
      <c r="G49"/>
      <c r="H49"/>
    </row>
    <row r="50" spans="2:8" x14ac:dyDescent="0.25">
      <c r="B50" s="29">
        <v>44060</v>
      </c>
      <c r="C50" s="3">
        <v>7733.13</v>
      </c>
      <c r="D50" s="3">
        <v>6929.5</v>
      </c>
      <c r="E50" s="3">
        <v>803.63</v>
      </c>
      <c r="F50" s="3">
        <v>153795.75</v>
      </c>
      <c r="G50"/>
      <c r="H50"/>
    </row>
    <row r="51" spans="2:8" x14ac:dyDescent="0.25">
      <c r="B51" s="29">
        <v>44091</v>
      </c>
      <c r="C51" s="3">
        <v>7733.13</v>
      </c>
      <c r="D51" s="3">
        <v>6964.15</v>
      </c>
      <c r="E51" s="3">
        <v>768.98</v>
      </c>
      <c r="F51" s="3">
        <v>146831.6</v>
      </c>
      <c r="G51"/>
      <c r="H51"/>
    </row>
    <row r="52" spans="2:8" x14ac:dyDescent="0.25">
      <c r="B52" s="29">
        <v>44121</v>
      </c>
      <c r="C52" s="3">
        <v>7733.13</v>
      </c>
      <c r="D52" s="3">
        <v>6998.97</v>
      </c>
      <c r="E52" s="3">
        <v>734.16</v>
      </c>
      <c r="F52" s="3">
        <v>139832.63</v>
      </c>
      <c r="G52"/>
      <c r="H52"/>
    </row>
    <row r="53" spans="2:8" x14ac:dyDescent="0.25">
      <c r="B53" s="29">
        <v>44152</v>
      </c>
      <c r="C53" s="3">
        <v>7733.13</v>
      </c>
      <c r="D53" s="3">
        <v>7033.97</v>
      </c>
      <c r="E53" s="3">
        <v>699.16</v>
      </c>
      <c r="F53" s="3">
        <v>132798.66</v>
      </c>
      <c r="G53"/>
      <c r="H53"/>
    </row>
    <row r="54" spans="2:8" x14ac:dyDescent="0.25">
      <c r="B54" s="29">
        <v>44182</v>
      </c>
      <c r="C54" s="3">
        <v>7733.13</v>
      </c>
      <c r="D54" s="3">
        <v>7069.14</v>
      </c>
      <c r="E54" s="3">
        <v>663.99</v>
      </c>
      <c r="F54" s="3">
        <v>125729.52</v>
      </c>
      <c r="G54"/>
      <c r="H54"/>
    </row>
    <row r="55" spans="2:8" x14ac:dyDescent="0.25">
      <c r="B55" s="29">
        <v>44213</v>
      </c>
      <c r="C55" s="3">
        <v>7733.13</v>
      </c>
      <c r="D55" s="3">
        <v>7104.4800000000005</v>
      </c>
      <c r="E55" s="3">
        <v>628.65</v>
      </c>
      <c r="F55" s="3">
        <v>118625.04</v>
      </c>
      <c r="G55"/>
      <c r="H55"/>
    </row>
    <row r="56" spans="2:8" x14ac:dyDescent="0.25">
      <c r="B56" s="29">
        <v>44244</v>
      </c>
      <c r="C56" s="3">
        <v>7733.13</v>
      </c>
      <c r="D56" s="3">
        <v>7140</v>
      </c>
      <c r="E56" s="3">
        <v>593.13</v>
      </c>
      <c r="F56" s="3">
        <v>111485.04</v>
      </c>
      <c r="G56"/>
      <c r="H56"/>
    </row>
    <row r="57" spans="2:8" x14ac:dyDescent="0.25">
      <c r="B57" s="29">
        <v>44272</v>
      </c>
      <c r="C57" s="3">
        <v>7733.13</v>
      </c>
      <c r="D57" s="3">
        <v>7175.7</v>
      </c>
      <c r="E57" s="3">
        <v>557.42999999999995</v>
      </c>
      <c r="F57" s="3">
        <v>104309.34</v>
      </c>
      <c r="G57"/>
      <c r="H57"/>
    </row>
    <row r="58" spans="2:8" x14ac:dyDescent="0.25">
      <c r="B58" s="29">
        <v>44303</v>
      </c>
      <c r="C58" s="3">
        <v>7733.13</v>
      </c>
      <c r="D58" s="3">
        <v>7211.58</v>
      </c>
      <c r="E58" s="3">
        <v>521.54999999999995</v>
      </c>
      <c r="F58" s="3">
        <v>97097.76</v>
      </c>
      <c r="G58"/>
      <c r="H58"/>
    </row>
    <row r="59" spans="2:8" x14ac:dyDescent="0.25">
      <c r="B59" s="29">
        <v>44333</v>
      </c>
      <c r="C59" s="3">
        <v>7733.13</v>
      </c>
      <c r="D59" s="3">
        <v>7247.64</v>
      </c>
      <c r="E59" s="3">
        <v>485.49</v>
      </c>
      <c r="F59" s="3">
        <v>89850.12</v>
      </c>
      <c r="G59"/>
      <c r="H59"/>
    </row>
    <row r="60" spans="2:8" x14ac:dyDescent="0.25">
      <c r="B60" s="29">
        <v>44364</v>
      </c>
      <c r="C60" s="3">
        <v>7733.13</v>
      </c>
      <c r="D60" s="3">
        <v>7283.88</v>
      </c>
      <c r="E60" s="3">
        <v>449.25</v>
      </c>
      <c r="F60" s="3">
        <v>82566.240000000005</v>
      </c>
      <c r="G60"/>
      <c r="H60"/>
    </row>
    <row r="61" spans="2:8" x14ac:dyDescent="0.25">
      <c r="B61" s="29">
        <v>44394</v>
      </c>
      <c r="C61" s="3">
        <v>7733.13</v>
      </c>
      <c r="D61" s="3">
        <v>7320.3</v>
      </c>
      <c r="E61" s="3">
        <v>412.83</v>
      </c>
      <c r="F61" s="3">
        <v>75245.94</v>
      </c>
      <c r="G61"/>
      <c r="H61"/>
    </row>
    <row r="62" spans="2:8" x14ac:dyDescent="0.25">
      <c r="B62" s="29">
        <v>44425</v>
      </c>
      <c r="C62" s="3">
        <v>7733.13</v>
      </c>
      <c r="D62" s="3">
        <v>7356.9</v>
      </c>
      <c r="E62" s="3">
        <v>376.23</v>
      </c>
      <c r="F62" s="3">
        <v>67889.039999999994</v>
      </c>
      <c r="G62"/>
      <c r="H62"/>
    </row>
    <row r="63" spans="2:8" x14ac:dyDescent="0.25">
      <c r="B63" s="29">
        <v>44456</v>
      </c>
      <c r="C63" s="3">
        <v>7733.13</v>
      </c>
      <c r="D63" s="3">
        <v>7393.68</v>
      </c>
      <c r="E63" s="3">
        <v>339.45</v>
      </c>
      <c r="F63" s="3">
        <v>60495.360000000001</v>
      </c>
      <c r="G63"/>
      <c r="H63"/>
    </row>
    <row r="64" spans="2:8" x14ac:dyDescent="0.25">
      <c r="B64" s="29">
        <v>44486</v>
      </c>
      <c r="C64" s="3">
        <v>7733.13</v>
      </c>
      <c r="D64" s="3">
        <v>7430.65</v>
      </c>
      <c r="E64" s="3">
        <v>302.48</v>
      </c>
      <c r="F64" s="3">
        <v>53064.71</v>
      </c>
      <c r="G64"/>
      <c r="H64"/>
    </row>
    <row r="65" spans="1:8" x14ac:dyDescent="0.25">
      <c r="B65" s="29">
        <v>44517</v>
      </c>
      <c r="C65" s="3">
        <v>7733.13</v>
      </c>
      <c r="D65" s="3">
        <v>7467.81</v>
      </c>
      <c r="E65" s="3">
        <v>265.32</v>
      </c>
      <c r="F65" s="3">
        <v>45596.9</v>
      </c>
      <c r="G65"/>
      <c r="H65"/>
    </row>
    <row r="66" spans="1:8" x14ac:dyDescent="0.25">
      <c r="B66" s="29">
        <v>44547</v>
      </c>
      <c r="C66" s="3">
        <v>7733.13</v>
      </c>
      <c r="D66" s="3">
        <v>7505.1500000000005</v>
      </c>
      <c r="E66" s="3">
        <v>227.98</v>
      </c>
      <c r="F66" s="3">
        <v>38091.75</v>
      </c>
      <c r="G66"/>
      <c r="H66"/>
    </row>
    <row r="67" spans="1:8" x14ac:dyDescent="0.25">
      <c r="B67" s="29">
        <v>44578</v>
      </c>
      <c r="C67" s="3">
        <v>7733.13</v>
      </c>
      <c r="D67" s="3">
        <v>7542.67</v>
      </c>
      <c r="E67" s="3">
        <v>190.46</v>
      </c>
      <c r="F67" s="3">
        <v>30549.08</v>
      </c>
      <c r="G67"/>
      <c r="H67"/>
    </row>
    <row r="68" spans="1:8" x14ac:dyDescent="0.25">
      <c r="B68" s="29">
        <v>44609</v>
      </c>
      <c r="C68" s="3">
        <v>7733.13</v>
      </c>
      <c r="D68" s="3">
        <v>7580.38</v>
      </c>
      <c r="E68" s="3">
        <v>152.75</v>
      </c>
      <c r="F68" s="3">
        <v>22968.7</v>
      </c>
      <c r="G68"/>
      <c r="H68"/>
    </row>
    <row r="69" spans="1:8" x14ac:dyDescent="0.25">
      <c r="B69" s="29">
        <v>44637</v>
      </c>
      <c r="C69" s="3">
        <v>7733.13</v>
      </c>
      <c r="D69" s="3">
        <v>7618.29</v>
      </c>
      <c r="E69" s="3">
        <v>114.84</v>
      </c>
      <c r="F69" s="3">
        <v>15350.41</v>
      </c>
      <c r="G69"/>
      <c r="H69"/>
    </row>
    <row r="70" spans="1:8" x14ac:dyDescent="0.25">
      <c r="B70" s="29">
        <v>44668</v>
      </c>
      <c r="C70" s="3">
        <v>7733.13</v>
      </c>
      <c r="D70" s="3">
        <v>7656.38</v>
      </c>
      <c r="E70" s="3">
        <v>76.75</v>
      </c>
      <c r="F70" s="3">
        <v>7694.03</v>
      </c>
      <c r="G70"/>
      <c r="H70"/>
    </row>
    <row r="71" spans="1:8" x14ac:dyDescent="0.25">
      <c r="B71" s="29">
        <v>44698</v>
      </c>
      <c r="C71" s="3">
        <v>7732.5</v>
      </c>
      <c r="D71" s="3">
        <v>7694.03</v>
      </c>
      <c r="E71" s="3">
        <v>38.47</v>
      </c>
      <c r="F71" s="3">
        <v>0</v>
      </c>
      <c r="G71"/>
      <c r="H71"/>
    </row>
    <row r="72" spans="1:8" x14ac:dyDescent="0.25">
      <c r="A72" s="3"/>
      <c r="H7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D15" sqref="D15:D72"/>
    </sheetView>
  </sheetViews>
  <sheetFormatPr defaultRowHeight="15" x14ac:dyDescent="0.25"/>
  <cols>
    <col min="1" max="1" width="10.7109375" bestFit="1" customWidth="1"/>
    <col min="2" max="3" width="12.5703125" bestFit="1" customWidth="1"/>
    <col min="4" max="4" width="10.5703125" bestFit="1" customWidth="1"/>
    <col min="6" max="6" width="12.5703125" bestFit="1" customWidth="1"/>
  </cols>
  <sheetData>
    <row r="1" spans="1:8" x14ac:dyDescent="0.25">
      <c r="A1" s="2">
        <v>42989</v>
      </c>
      <c r="B1" s="3">
        <v>180000</v>
      </c>
      <c r="C1" s="3" t="s">
        <v>755</v>
      </c>
      <c r="D1" s="3" t="s">
        <v>756</v>
      </c>
      <c r="E1" s="3" t="s">
        <v>650</v>
      </c>
      <c r="F1" s="3" t="s">
        <v>757</v>
      </c>
      <c r="G1" s="6">
        <v>0.06</v>
      </c>
      <c r="H1" s="3"/>
    </row>
    <row r="3" spans="1:8" x14ac:dyDescent="0.25">
      <c r="A3" s="2">
        <v>43042</v>
      </c>
      <c r="C3">
        <v>3479.91</v>
      </c>
      <c r="D3" s="16">
        <f>C3-E3</f>
        <v>2579.91</v>
      </c>
      <c r="E3" s="16">
        <f>B1*G1/12</f>
        <v>900</v>
      </c>
      <c r="F3" s="16">
        <f>B1-D3</f>
        <v>177420.09</v>
      </c>
    </row>
    <row r="4" spans="1:8" x14ac:dyDescent="0.25">
      <c r="A4" s="2">
        <v>43069</v>
      </c>
      <c r="C4">
        <v>3479.91</v>
      </c>
      <c r="D4" s="16">
        <f>C4-E4</f>
        <v>2592.8095499999999</v>
      </c>
      <c r="E4" s="16">
        <f>F3*G1/12</f>
        <v>887.10044999999991</v>
      </c>
      <c r="F4" s="16">
        <f>F3-D4</f>
        <v>174827.28044999999</v>
      </c>
    </row>
    <row r="13" spans="1:8" x14ac:dyDescent="0.25">
      <c r="A13">
        <v>43019</v>
      </c>
      <c r="B13">
        <v>3479.9100000000003</v>
      </c>
      <c r="C13">
        <v>2579.9100000000003</v>
      </c>
      <c r="D13">
        <v>900</v>
      </c>
      <c r="F13">
        <v>177420.09</v>
      </c>
    </row>
    <row r="14" spans="1:8" x14ac:dyDescent="0.25">
      <c r="A14">
        <v>43050</v>
      </c>
      <c r="B14">
        <v>3479.9100000000003</v>
      </c>
      <c r="C14">
        <v>2592.8100000000004</v>
      </c>
      <c r="D14">
        <v>887.1</v>
      </c>
      <c r="F14">
        <v>174827.28</v>
      </c>
    </row>
    <row r="15" spans="1:8" x14ac:dyDescent="0.25">
      <c r="A15">
        <v>43080</v>
      </c>
      <c r="B15">
        <v>3479.9100000000003</v>
      </c>
      <c r="C15">
        <v>2605.7700000000004</v>
      </c>
      <c r="D15">
        <v>874.14</v>
      </c>
      <c r="F15">
        <v>172221.51</v>
      </c>
    </row>
    <row r="16" spans="1:8" x14ac:dyDescent="0.25">
      <c r="A16">
        <v>43111</v>
      </c>
      <c r="B16">
        <v>3479.9100000000003</v>
      </c>
      <c r="C16">
        <v>2618.8000000000002</v>
      </c>
      <c r="D16">
        <v>861.11</v>
      </c>
      <c r="F16">
        <v>169602.71</v>
      </c>
    </row>
    <row r="17" spans="1:6" x14ac:dyDescent="0.25">
      <c r="A17">
        <v>43142</v>
      </c>
      <c r="B17">
        <v>3479.9100000000003</v>
      </c>
      <c r="C17">
        <v>2631.9000000000005</v>
      </c>
      <c r="D17">
        <v>848.01</v>
      </c>
      <c r="F17">
        <v>166970.81</v>
      </c>
    </row>
    <row r="18" spans="1:6" x14ac:dyDescent="0.25">
      <c r="A18">
        <v>43170</v>
      </c>
      <c r="B18">
        <v>3479.9100000000003</v>
      </c>
      <c r="C18">
        <v>2645.0600000000004</v>
      </c>
      <c r="D18">
        <v>834.85</v>
      </c>
      <c r="F18">
        <v>164325.75</v>
      </c>
    </row>
    <row r="19" spans="1:6" x14ac:dyDescent="0.25">
      <c r="A19">
        <v>43201</v>
      </c>
      <c r="B19">
        <v>3479.9100000000003</v>
      </c>
      <c r="C19">
        <v>2658.28</v>
      </c>
      <c r="D19">
        <v>821.63</v>
      </c>
      <c r="F19">
        <v>161667.47</v>
      </c>
    </row>
    <row r="20" spans="1:6" x14ac:dyDescent="0.25">
      <c r="A20">
        <v>43231</v>
      </c>
      <c r="B20">
        <v>3479.9100000000003</v>
      </c>
      <c r="C20">
        <v>2671.57</v>
      </c>
      <c r="D20">
        <v>808.34</v>
      </c>
      <c r="F20">
        <v>158995.9</v>
      </c>
    </row>
    <row r="21" spans="1:6" x14ac:dyDescent="0.25">
      <c r="A21">
        <v>43262</v>
      </c>
      <c r="B21">
        <v>3479.9100000000003</v>
      </c>
      <c r="C21">
        <v>2684.9300000000003</v>
      </c>
      <c r="D21">
        <v>794.98</v>
      </c>
      <c r="F21">
        <v>156310.97</v>
      </c>
    </row>
    <row r="22" spans="1:6" x14ac:dyDescent="0.25">
      <c r="A22">
        <v>43292</v>
      </c>
      <c r="B22">
        <v>3479.9100000000003</v>
      </c>
      <c r="C22">
        <v>2698.3600000000006</v>
      </c>
      <c r="D22">
        <v>781.55</v>
      </c>
      <c r="F22">
        <v>153612.60999999999</v>
      </c>
    </row>
    <row r="23" spans="1:6" x14ac:dyDescent="0.25">
      <c r="A23">
        <v>43323</v>
      </c>
      <c r="B23">
        <v>3479.9100000000003</v>
      </c>
      <c r="C23">
        <v>2711.8500000000004</v>
      </c>
      <c r="D23">
        <v>768.06</v>
      </c>
      <c r="F23">
        <v>150900.76</v>
      </c>
    </row>
    <row r="24" spans="1:6" x14ac:dyDescent="0.25">
      <c r="A24">
        <v>43354</v>
      </c>
      <c r="B24">
        <v>3479.9100000000003</v>
      </c>
      <c r="C24">
        <v>2725.4100000000003</v>
      </c>
      <c r="D24">
        <v>754.5</v>
      </c>
      <c r="F24">
        <v>148175.35</v>
      </c>
    </row>
    <row r="25" spans="1:6" x14ac:dyDescent="0.25">
      <c r="A25">
        <v>43384</v>
      </c>
      <c r="B25">
        <v>3479.9100000000003</v>
      </c>
      <c r="C25">
        <v>2739.03</v>
      </c>
      <c r="D25">
        <v>740.88</v>
      </c>
      <c r="F25">
        <v>145436.32</v>
      </c>
    </row>
    <row r="26" spans="1:6" x14ac:dyDescent="0.25">
      <c r="A26">
        <v>43415</v>
      </c>
      <c r="B26">
        <v>3479.9100000000003</v>
      </c>
      <c r="C26">
        <v>2752.7300000000005</v>
      </c>
      <c r="D26">
        <v>727.18</v>
      </c>
      <c r="F26">
        <v>142683.59</v>
      </c>
    </row>
    <row r="27" spans="1:6" x14ac:dyDescent="0.25">
      <c r="A27">
        <v>43445</v>
      </c>
      <c r="B27">
        <v>3479.9100000000003</v>
      </c>
      <c r="C27">
        <v>2766.4900000000002</v>
      </c>
      <c r="D27">
        <v>713.42</v>
      </c>
      <c r="F27">
        <v>139917.1</v>
      </c>
    </row>
    <row r="28" spans="1:6" x14ac:dyDescent="0.25">
      <c r="A28">
        <v>43476</v>
      </c>
      <c r="B28">
        <v>3479.9100000000003</v>
      </c>
      <c r="C28">
        <v>2780.32</v>
      </c>
      <c r="D28">
        <v>699.59</v>
      </c>
      <c r="F28">
        <v>137136.78</v>
      </c>
    </row>
    <row r="29" spans="1:6" x14ac:dyDescent="0.25">
      <c r="A29">
        <v>43507</v>
      </c>
      <c r="B29">
        <v>3479.9100000000003</v>
      </c>
      <c r="C29">
        <v>2794.2300000000005</v>
      </c>
      <c r="D29">
        <v>685.68</v>
      </c>
      <c r="F29">
        <v>134342.54999999999</v>
      </c>
    </row>
    <row r="30" spans="1:6" x14ac:dyDescent="0.25">
      <c r="A30">
        <v>43535</v>
      </c>
      <c r="B30">
        <v>3479.9100000000003</v>
      </c>
      <c r="C30">
        <v>2808.2000000000003</v>
      </c>
      <c r="D30">
        <v>671.71</v>
      </c>
      <c r="F30">
        <v>131534.35</v>
      </c>
    </row>
    <row r="31" spans="1:6" x14ac:dyDescent="0.25">
      <c r="A31">
        <v>43566</v>
      </c>
      <c r="B31">
        <v>3479.9100000000003</v>
      </c>
      <c r="C31">
        <v>2822.2400000000002</v>
      </c>
      <c r="D31">
        <v>657.67</v>
      </c>
      <c r="F31">
        <v>128712.11</v>
      </c>
    </row>
    <row r="32" spans="1:6" x14ac:dyDescent="0.25">
      <c r="A32">
        <v>43596</v>
      </c>
      <c r="B32">
        <v>3479.9100000000003</v>
      </c>
      <c r="C32">
        <v>2836.3500000000004</v>
      </c>
      <c r="D32">
        <v>643.55999999999995</v>
      </c>
      <c r="F32">
        <v>125875.76</v>
      </c>
    </row>
    <row r="33" spans="1:6" x14ac:dyDescent="0.25">
      <c r="A33">
        <v>43627</v>
      </c>
      <c r="B33">
        <v>3479.9100000000003</v>
      </c>
      <c r="C33">
        <v>2850.53</v>
      </c>
      <c r="D33">
        <v>629.38</v>
      </c>
      <c r="F33">
        <v>123025.23</v>
      </c>
    </row>
    <row r="34" spans="1:6" x14ac:dyDescent="0.25">
      <c r="A34">
        <v>43657</v>
      </c>
      <c r="B34">
        <v>3479.9100000000003</v>
      </c>
      <c r="C34">
        <v>2864.78</v>
      </c>
      <c r="D34">
        <v>615.13</v>
      </c>
      <c r="F34">
        <v>120160.45</v>
      </c>
    </row>
    <row r="35" spans="1:6" x14ac:dyDescent="0.25">
      <c r="A35">
        <v>43688</v>
      </c>
      <c r="B35">
        <v>3479.9100000000003</v>
      </c>
      <c r="C35">
        <v>2879.1100000000006</v>
      </c>
      <c r="D35">
        <v>600.79999999999995</v>
      </c>
      <c r="F35">
        <v>117281.34</v>
      </c>
    </row>
    <row r="36" spans="1:6" x14ac:dyDescent="0.25">
      <c r="A36">
        <v>43719</v>
      </c>
      <c r="B36">
        <v>3479.9100000000003</v>
      </c>
      <c r="C36">
        <v>2893.5000000000005</v>
      </c>
      <c r="D36">
        <v>586.41</v>
      </c>
      <c r="F36">
        <v>114387.84</v>
      </c>
    </row>
    <row r="37" spans="1:6" x14ac:dyDescent="0.25">
      <c r="A37">
        <v>43749</v>
      </c>
      <c r="B37">
        <v>3479.9100000000003</v>
      </c>
      <c r="C37">
        <v>2907.9700000000003</v>
      </c>
      <c r="D37">
        <v>571.94000000000005</v>
      </c>
      <c r="F37">
        <v>111479.87</v>
      </c>
    </row>
    <row r="38" spans="1:6" x14ac:dyDescent="0.25">
      <c r="A38">
        <v>43780</v>
      </c>
      <c r="B38">
        <v>3479.9100000000003</v>
      </c>
      <c r="C38">
        <v>2922.51</v>
      </c>
      <c r="D38">
        <v>557.4</v>
      </c>
      <c r="F38">
        <v>108557.36</v>
      </c>
    </row>
    <row r="39" spans="1:6" x14ac:dyDescent="0.25">
      <c r="A39">
        <v>43810</v>
      </c>
      <c r="B39">
        <v>3479.9100000000003</v>
      </c>
      <c r="C39">
        <v>2937.1200000000003</v>
      </c>
      <c r="D39">
        <v>542.79</v>
      </c>
      <c r="F39">
        <v>105620.24</v>
      </c>
    </row>
    <row r="40" spans="1:6" x14ac:dyDescent="0.25">
      <c r="A40">
        <v>43841</v>
      </c>
      <c r="B40">
        <v>3479.9100000000003</v>
      </c>
      <c r="C40">
        <v>2951.8100000000004</v>
      </c>
      <c r="D40">
        <v>528.1</v>
      </c>
      <c r="F40">
        <v>102668.43</v>
      </c>
    </row>
    <row r="41" spans="1:6" x14ac:dyDescent="0.25">
      <c r="A41">
        <v>43872</v>
      </c>
      <c r="B41">
        <v>3479.9100000000003</v>
      </c>
      <c r="C41">
        <v>2966.57</v>
      </c>
      <c r="D41">
        <v>513.34</v>
      </c>
      <c r="F41">
        <v>99701.86</v>
      </c>
    </row>
    <row r="42" spans="1:6" x14ac:dyDescent="0.25">
      <c r="A42">
        <v>43901</v>
      </c>
      <c r="B42">
        <v>3479.9100000000003</v>
      </c>
      <c r="C42">
        <v>2981.4000000000005</v>
      </c>
      <c r="D42">
        <v>498.51</v>
      </c>
      <c r="F42">
        <v>96720.46</v>
      </c>
    </row>
    <row r="43" spans="1:6" x14ac:dyDescent="0.25">
      <c r="A43">
        <v>43932</v>
      </c>
      <c r="B43">
        <v>3479.9100000000003</v>
      </c>
      <c r="C43">
        <v>2996.3100000000004</v>
      </c>
      <c r="D43">
        <v>483.6</v>
      </c>
      <c r="F43">
        <v>93724.15</v>
      </c>
    </row>
    <row r="44" spans="1:6" x14ac:dyDescent="0.25">
      <c r="A44">
        <v>43962</v>
      </c>
      <c r="B44">
        <v>3479.9100000000003</v>
      </c>
      <c r="C44">
        <v>3011.2900000000004</v>
      </c>
      <c r="D44">
        <v>468.62</v>
      </c>
      <c r="F44">
        <v>90712.86</v>
      </c>
    </row>
    <row r="45" spans="1:6" x14ac:dyDescent="0.25">
      <c r="A45">
        <v>43993</v>
      </c>
      <c r="B45">
        <v>3479.9100000000003</v>
      </c>
      <c r="C45">
        <v>3026.3500000000004</v>
      </c>
      <c r="D45">
        <v>453.56</v>
      </c>
      <c r="F45">
        <v>87686.51</v>
      </c>
    </row>
    <row r="46" spans="1:6" x14ac:dyDescent="0.25">
      <c r="A46">
        <v>44023</v>
      </c>
      <c r="B46">
        <v>3479.9100000000003</v>
      </c>
      <c r="C46">
        <v>3041.4800000000005</v>
      </c>
      <c r="D46">
        <v>438.43</v>
      </c>
      <c r="F46">
        <v>84645.03</v>
      </c>
    </row>
    <row r="47" spans="1:6" x14ac:dyDescent="0.25">
      <c r="A47">
        <v>44054</v>
      </c>
      <c r="B47">
        <v>3479.9100000000003</v>
      </c>
      <c r="C47">
        <v>3056.6800000000003</v>
      </c>
      <c r="D47">
        <v>423.23</v>
      </c>
      <c r="F47">
        <v>81588.350000000006</v>
      </c>
    </row>
    <row r="48" spans="1:6" x14ac:dyDescent="0.25">
      <c r="A48">
        <v>44085</v>
      </c>
      <c r="B48">
        <v>3479.9100000000003</v>
      </c>
      <c r="C48">
        <v>3071.9700000000003</v>
      </c>
      <c r="D48">
        <v>407.94</v>
      </c>
      <c r="F48">
        <v>78516.38</v>
      </c>
    </row>
    <row r="49" spans="1:6" x14ac:dyDescent="0.25">
      <c r="A49">
        <v>44115</v>
      </c>
      <c r="B49">
        <v>3479.9100000000003</v>
      </c>
      <c r="C49">
        <v>3087.3300000000004</v>
      </c>
      <c r="D49">
        <v>392.58</v>
      </c>
      <c r="F49">
        <v>75429.05</v>
      </c>
    </row>
    <row r="50" spans="1:6" x14ac:dyDescent="0.25">
      <c r="A50">
        <v>44146</v>
      </c>
      <c r="B50">
        <v>3479.9100000000003</v>
      </c>
      <c r="C50">
        <v>3102.76</v>
      </c>
      <c r="D50">
        <v>377.15</v>
      </c>
      <c r="F50">
        <v>72326.289999999994</v>
      </c>
    </row>
    <row r="51" spans="1:6" x14ac:dyDescent="0.25">
      <c r="A51">
        <v>44176</v>
      </c>
      <c r="B51">
        <v>3479.9100000000003</v>
      </c>
      <c r="C51">
        <v>3118.28</v>
      </c>
      <c r="D51">
        <v>361.63</v>
      </c>
      <c r="F51">
        <v>69208.009999999995</v>
      </c>
    </row>
    <row r="52" spans="1:6" x14ac:dyDescent="0.25">
      <c r="A52">
        <v>44207</v>
      </c>
      <c r="B52">
        <v>3479.9100000000003</v>
      </c>
      <c r="C52">
        <v>3133.8700000000003</v>
      </c>
      <c r="D52">
        <v>346.04</v>
      </c>
      <c r="F52">
        <v>66074.14</v>
      </c>
    </row>
    <row r="53" spans="1:6" x14ac:dyDescent="0.25">
      <c r="A53">
        <v>44238</v>
      </c>
      <c r="B53">
        <v>3479.9100000000003</v>
      </c>
      <c r="C53">
        <v>3149.5400000000004</v>
      </c>
      <c r="D53">
        <v>330.37</v>
      </c>
      <c r="F53">
        <v>62924.6</v>
      </c>
    </row>
    <row r="54" spans="1:6" x14ac:dyDescent="0.25">
      <c r="A54">
        <v>44266</v>
      </c>
      <c r="B54">
        <v>3479.9100000000003</v>
      </c>
      <c r="C54">
        <v>3165.2900000000004</v>
      </c>
      <c r="D54">
        <v>314.62</v>
      </c>
      <c r="F54">
        <v>59759.31</v>
      </c>
    </row>
    <row r="55" spans="1:6" x14ac:dyDescent="0.25">
      <c r="A55">
        <v>44297</v>
      </c>
      <c r="B55">
        <v>3479.9100000000003</v>
      </c>
      <c r="C55">
        <v>3181.11</v>
      </c>
      <c r="D55">
        <v>298.8</v>
      </c>
      <c r="F55">
        <v>56578.2</v>
      </c>
    </row>
    <row r="56" spans="1:6" x14ac:dyDescent="0.25">
      <c r="A56">
        <v>44327</v>
      </c>
      <c r="B56">
        <v>3479.9100000000003</v>
      </c>
      <c r="C56">
        <v>3197.0200000000004</v>
      </c>
      <c r="D56">
        <v>282.89</v>
      </c>
      <c r="F56">
        <v>53381.18</v>
      </c>
    </row>
    <row r="57" spans="1:6" x14ac:dyDescent="0.25">
      <c r="A57">
        <v>44358</v>
      </c>
      <c r="B57">
        <v>3479.9100000000003</v>
      </c>
      <c r="C57">
        <v>3213.0000000000005</v>
      </c>
      <c r="D57">
        <v>266.91000000000003</v>
      </c>
      <c r="F57">
        <v>50168.18</v>
      </c>
    </row>
    <row r="58" spans="1:6" x14ac:dyDescent="0.25">
      <c r="A58">
        <v>44388</v>
      </c>
      <c r="B58">
        <v>3479.9100000000003</v>
      </c>
      <c r="C58">
        <v>3229.07</v>
      </c>
      <c r="D58">
        <v>250.84</v>
      </c>
      <c r="F58">
        <v>46939.11</v>
      </c>
    </row>
    <row r="59" spans="1:6" x14ac:dyDescent="0.25">
      <c r="A59">
        <v>44419</v>
      </c>
      <c r="B59">
        <v>3479.9100000000003</v>
      </c>
      <c r="C59">
        <v>3245.2100000000005</v>
      </c>
      <c r="D59">
        <v>234.7</v>
      </c>
      <c r="F59">
        <v>43693.9</v>
      </c>
    </row>
    <row r="60" spans="1:6" x14ac:dyDescent="0.25">
      <c r="A60">
        <v>44450</v>
      </c>
      <c r="B60">
        <v>3479.9100000000003</v>
      </c>
      <c r="C60">
        <v>3261.4400000000005</v>
      </c>
      <c r="D60">
        <v>218.47</v>
      </c>
      <c r="F60">
        <v>40432.46</v>
      </c>
    </row>
    <row r="61" spans="1:6" x14ac:dyDescent="0.25">
      <c r="A61">
        <v>44480</v>
      </c>
      <c r="B61">
        <v>3479.9100000000003</v>
      </c>
      <c r="C61">
        <v>3277.7500000000005</v>
      </c>
      <c r="D61">
        <v>202.16</v>
      </c>
      <c r="F61">
        <v>37154.71</v>
      </c>
    </row>
    <row r="62" spans="1:6" x14ac:dyDescent="0.25">
      <c r="A62">
        <v>44511</v>
      </c>
      <c r="B62">
        <v>3479.9100000000003</v>
      </c>
      <c r="C62">
        <v>3294.1400000000003</v>
      </c>
      <c r="D62">
        <v>185.77</v>
      </c>
      <c r="F62">
        <v>33860.57</v>
      </c>
    </row>
    <row r="63" spans="1:6" x14ac:dyDescent="0.25">
      <c r="A63">
        <v>44541</v>
      </c>
      <c r="B63">
        <v>3479.9100000000003</v>
      </c>
      <c r="C63">
        <v>3310.61</v>
      </c>
      <c r="D63">
        <v>169.3</v>
      </c>
      <c r="F63">
        <v>30549.96</v>
      </c>
    </row>
    <row r="64" spans="1:6" x14ac:dyDescent="0.25">
      <c r="A64">
        <v>44572</v>
      </c>
      <c r="B64">
        <v>3479.9100000000003</v>
      </c>
      <c r="C64">
        <v>3327.1600000000003</v>
      </c>
      <c r="D64">
        <v>152.75</v>
      </c>
      <c r="F64">
        <v>27222.799999999999</v>
      </c>
    </row>
    <row r="65" spans="1:6" x14ac:dyDescent="0.25">
      <c r="A65">
        <v>44603</v>
      </c>
      <c r="B65">
        <v>3479.9100000000003</v>
      </c>
      <c r="C65">
        <v>3343.8</v>
      </c>
      <c r="D65">
        <v>136.11000000000001</v>
      </c>
      <c r="F65">
        <v>23879</v>
      </c>
    </row>
    <row r="66" spans="1:6" x14ac:dyDescent="0.25">
      <c r="A66">
        <v>44631</v>
      </c>
      <c r="B66">
        <v>3479.9100000000003</v>
      </c>
      <c r="C66">
        <v>3360.51</v>
      </c>
      <c r="D66">
        <v>119.4</v>
      </c>
      <c r="F66">
        <v>20518.490000000002</v>
      </c>
    </row>
    <row r="67" spans="1:6" x14ac:dyDescent="0.25">
      <c r="A67">
        <v>44662</v>
      </c>
      <c r="B67">
        <v>3479.9100000000003</v>
      </c>
      <c r="C67">
        <v>3377.32</v>
      </c>
      <c r="D67">
        <v>102.59</v>
      </c>
      <c r="F67">
        <v>17141.169999999998</v>
      </c>
    </row>
    <row r="68" spans="1:6" x14ac:dyDescent="0.25">
      <c r="A68">
        <v>44692</v>
      </c>
      <c r="B68">
        <v>3479.9100000000003</v>
      </c>
      <c r="C68">
        <v>3394.2000000000003</v>
      </c>
      <c r="D68">
        <v>85.71</v>
      </c>
      <c r="F68">
        <v>13746.97</v>
      </c>
    </row>
    <row r="69" spans="1:6" x14ac:dyDescent="0.25">
      <c r="A69">
        <v>44723</v>
      </c>
      <c r="B69">
        <v>3479.9100000000003</v>
      </c>
      <c r="C69">
        <v>3411.1800000000003</v>
      </c>
      <c r="D69">
        <v>68.73</v>
      </c>
      <c r="F69">
        <v>10335.790000000001</v>
      </c>
    </row>
    <row r="70" spans="1:6" x14ac:dyDescent="0.25">
      <c r="A70">
        <v>44753</v>
      </c>
      <c r="B70">
        <v>3479.9100000000003</v>
      </c>
      <c r="C70">
        <v>3428.2300000000005</v>
      </c>
      <c r="D70">
        <v>51.68</v>
      </c>
      <c r="F70">
        <v>6907.56</v>
      </c>
    </row>
    <row r="71" spans="1:6" x14ac:dyDescent="0.25">
      <c r="A71">
        <v>44784</v>
      </c>
      <c r="B71">
        <v>3479.9100000000003</v>
      </c>
      <c r="C71">
        <v>3445.3700000000003</v>
      </c>
      <c r="D71">
        <v>34.54</v>
      </c>
      <c r="F71">
        <v>3462.19</v>
      </c>
    </row>
    <row r="72" spans="1:6" x14ac:dyDescent="0.25">
      <c r="A72">
        <v>44815</v>
      </c>
      <c r="B72">
        <v>3479.5</v>
      </c>
      <c r="C72">
        <v>3462.19</v>
      </c>
      <c r="D72">
        <v>17.309999999999999</v>
      </c>
      <c r="F72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H11" sqref="H11"/>
    </sheetView>
  </sheetViews>
  <sheetFormatPr defaultRowHeight="15" x14ac:dyDescent="0.25"/>
  <cols>
    <col min="2" max="4" width="11.5703125" bestFit="1" customWidth="1"/>
    <col min="5" max="5" width="10.85546875" customWidth="1"/>
    <col min="8" max="8" width="12.5703125" bestFit="1" customWidth="1"/>
  </cols>
  <sheetData>
    <row r="1" spans="1:8" x14ac:dyDescent="0.25">
      <c r="A1" t="s">
        <v>762</v>
      </c>
      <c r="B1" t="s">
        <v>761</v>
      </c>
      <c r="C1" s="22" t="s">
        <v>326</v>
      </c>
      <c r="D1" t="s">
        <v>327</v>
      </c>
      <c r="E1" t="s">
        <v>328</v>
      </c>
      <c r="F1" t="s">
        <v>329</v>
      </c>
      <c r="G1" t="s">
        <v>330</v>
      </c>
      <c r="H1" t="s">
        <v>331</v>
      </c>
    </row>
    <row r="2" spans="1:8" x14ac:dyDescent="0.25">
      <c r="A2">
        <v>874.14</v>
      </c>
      <c r="B2" s="3">
        <v>1825.84</v>
      </c>
      <c r="C2" s="23">
        <v>628.75</v>
      </c>
      <c r="D2" s="23">
        <v>1293.51</v>
      </c>
      <c r="E2" s="23">
        <v>579.05999999999995</v>
      </c>
      <c r="F2" s="23">
        <v>1027.7</v>
      </c>
      <c r="G2" s="23">
        <v>1370.26</v>
      </c>
      <c r="H2" s="23">
        <v>229.19</v>
      </c>
    </row>
    <row r="3" spans="1:8" x14ac:dyDescent="0.25">
      <c r="A3">
        <v>861.11</v>
      </c>
      <c r="B3" s="3">
        <v>1796.31</v>
      </c>
      <c r="C3" s="23">
        <v>617.4</v>
      </c>
      <c r="D3" s="23">
        <v>1197.06</v>
      </c>
      <c r="E3" s="23">
        <v>558.59</v>
      </c>
      <c r="F3" s="23">
        <v>864.78</v>
      </c>
      <c r="G3" s="23">
        <v>1153.04</v>
      </c>
      <c r="H3" s="23">
        <v>153.30000000000001</v>
      </c>
    </row>
    <row r="4" spans="1:8" x14ac:dyDescent="0.25">
      <c r="A4">
        <v>848.01</v>
      </c>
      <c r="B4" s="3">
        <v>1766.62</v>
      </c>
      <c r="C4" s="23">
        <v>605.98</v>
      </c>
      <c r="D4" s="23">
        <v>1098.69</v>
      </c>
      <c r="E4" s="23">
        <v>537.98</v>
      </c>
      <c r="F4" s="23">
        <v>698.6</v>
      </c>
      <c r="G4" s="23">
        <v>931.47</v>
      </c>
      <c r="H4" s="23">
        <v>76.900000000000006</v>
      </c>
    </row>
    <row r="5" spans="1:8" x14ac:dyDescent="0.25">
      <c r="A5">
        <v>834.85</v>
      </c>
      <c r="B5" s="3">
        <v>1736.79</v>
      </c>
      <c r="C5" s="23">
        <v>594.51</v>
      </c>
      <c r="D5" s="23">
        <v>998.35</v>
      </c>
      <c r="E5" s="23">
        <v>517.24</v>
      </c>
      <c r="F5" s="23">
        <v>529.11</v>
      </c>
      <c r="G5" s="23">
        <v>705.47</v>
      </c>
      <c r="H5" s="25">
        <f>SUM(H2:H4)</f>
        <v>459.39</v>
      </c>
    </row>
    <row r="6" spans="1:8" x14ac:dyDescent="0.25">
      <c r="A6">
        <v>821.63</v>
      </c>
      <c r="B6" s="3">
        <v>1706.81</v>
      </c>
      <c r="C6" s="23">
        <v>582.99</v>
      </c>
      <c r="D6" s="23">
        <v>896</v>
      </c>
      <c r="E6" s="23">
        <v>496.36</v>
      </c>
      <c r="F6" s="23">
        <v>356.22</v>
      </c>
      <c r="G6" s="23">
        <v>474.96</v>
      </c>
    </row>
    <row r="7" spans="1:8" x14ac:dyDescent="0.25">
      <c r="A7">
        <v>808.34</v>
      </c>
      <c r="B7" s="3">
        <v>1676.68</v>
      </c>
      <c r="C7" s="23">
        <v>571.4</v>
      </c>
      <c r="D7" s="23">
        <v>791.61</v>
      </c>
      <c r="E7" s="23">
        <v>475.33</v>
      </c>
      <c r="F7" s="23">
        <v>179.87</v>
      </c>
      <c r="G7" s="23">
        <v>239.83</v>
      </c>
    </row>
    <row r="8" spans="1:8" x14ac:dyDescent="0.25">
      <c r="A8">
        <v>794.98</v>
      </c>
      <c r="B8" s="3">
        <v>1646.39</v>
      </c>
      <c r="C8" s="23">
        <v>559.76</v>
      </c>
      <c r="D8" s="23">
        <v>685.13</v>
      </c>
      <c r="E8" s="23">
        <v>454.17</v>
      </c>
      <c r="F8" s="25">
        <f>SUM(F2:F7)</f>
        <v>3656.2799999999997</v>
      </c>
      <c r="G8" s="25">
        <f>SUM(G2:G7)</f>
        <v>4875.0300000000007</v>
      </c>
    </row>
    <row r="9" spans="1:8" x14ac:dyDescent="0.25">
      <c r="A9">
        <v>781.55</v>
      </c>
      <c r="B9" s="3">
        <v>1615.96</v>
      </c>
      <c r="C9" s="23">
        <v>548.05999999999995</v>
      </c>
      <c r="D9" s="23">
        <v>576.52</v>
      </c>
      <c r="E9" s="23">
        <v>432.87</v>
      </c>
    </row>
    <row r="10" spans="1:8" ht="15.75" thickBot="1" x14ac:dyDescent="0.3">
      <c r="A10">
        <v>768.06</v>
      </c>
      <c r="B10" s="3">
        <v>1585.37</v>
      </c>
      <c r="C10" s="23">
        <v>536.29999999999995</v>
      </c>
      <c r="D10" s="23">
        <v>465.73</v>
      </c>
      <c r="E10" s="23">
        <v>411.42</v>
      </c>
      <c r="H10" s="26">
        <f>A60+B56+C51+D14+E28+F8+G8+H5</f>
        <v>121509.49000000002</v>
      </c>
    </row>
    <row r="11" spans="1:8" ht="15.75" thickTop="1" x14ac:dyDescent="0.25">
      <c r="A11">
        <v>754.5</v>
      </c>
      <c r="B11" s="3">
        <v>1554.63</v>
      </c>
      <c r="C11" s="23">
        <v>524.48</v>
      </c>
      <c r="D11" s="23">
        <v>352.74</v>
      </c>
      <c r="E11" s="23">
        <v>389.83</v>
      </c>
    </row>
    <row r="12" spans="1:8" x14ac:dyDescent="0.25">
      <c r="A12">
        <v>740.88</v>
      </c>
      <c r="B12" s="3">
        <v>1523.74</v>
      </c>
      <c r="C12" s="23">
        <v>512.6</v>
      </c>
      <c r="D12" s="23">
        <v>237.48</v>
      </c>
      <c r="E12" s="23">
        <v>368.1</v>
      </c>
    </row>
    <row r="13" spans="1:8" x14ac:dyDescent="0.25">
      <c r="A13">
        <v>727.18</v>
      </c>
      <c r="B13" s="3">
        <v>1492.7</v>
      </c>
      <c r="C13" s="23">
        <v>500.67</v>
      </c>
      <c r="D13" s="23">
        <v>119.91</v>
      </c>
      <c r="E13" s="23">
        <v>346.22</v>
      </c>
    </row>
    <row r="14" spans="1:8" x14ac:dyDescent="0.25">
      <c r="A14">
        <v>713.42</v>
      </c>
      <c r="B14" s="3">
        <v>1461.49</v>
      </c>
      <c r="C14" s="23">
        <v>488.67</v>
      </c>
      <c r="D14" s="24">
        <f>SUM(D2:D13)</f>
        <v>8712.7299999999977</v>
      </c>
      <c r="E14" s="23">
        <v>324.2</v>
      </c>
    </row>
    <row r="15" spans="1:8" x14ac:dyDescent="0.25">
      <c r="A15">
        <v>699.59</v>
      </c>
      <c r="B15" s="3">
        <v>1430.13</v>
      </c>
      <c r="C15" s="23">
        <v>476.62</v>
      </c>
      <c r="E15" s="23">
        <v>302.02999999999997</v>
      </c>
    </row>
    <row r="16" spans="1:8" x14ac:dyDescent="0.25">
      <c r="A16">
        <v>685.68</v>
      </c>
      <c r="B16" s="3">
        <v>1398.62</v>
      </c>
      <c r="C16" s="23">
        <v>464.5</v>
      </c>
      <c r="E16" s="23">
        <v>279.70999999999998</v>
      </c>
    </row>
    <row r="17" spans="1:5" x14ac:dyDescent="0.25">
      <c r="A17">
        <v>671.71</v>
      </c>
      <c r="B17" s="3">
        <v>1366.95</v>
      </c>
      <c r="C17" s="23">
        <v>452.32</v>
      </c>
      <c r="E17" s="23">
        <v>257.24</v>
      </c>
    </row>
    <row r="18" spans="1:5" x14ac:dyDescent="0.25">
      <c r="A18">
        <v>657.67</v>
      </c>
      <c r="B18" s="3">
        <v>1335.12</v>
      </c>
      <c r="C18" s="23">
        <v>440.08</v>
      </c>
      <c r="E18" s="23">
        <v>234.62</v>
      </c>
    </row>
    <row r="19" spans="1:5" x14ac:dyDescent="0.25">
      <c r="A19">
        <v>643.55999999999995</v>
      </c>
      <c r="B19" s="3">
        <v>1303.1300000000001</v>
      </c>
      <c r="C19" s="23">
        <v>427.78</v>
      </c>
      <c r="E19" s="23">
        <v>211.86</v>
      </c>
    </row>
    <row r="20" spans="1:5" x14ac:dyDescent="0.25">
      <c r="A20">
        <v>629.38</v>
      </c>
      <c r="B20" s="3">
        <v>1270.98</v>
      </c>
      <c r="C20" s="23">
        <v>415.42</v>
      </c>
      <c r="E20" s="23">
        <v>188.94</v>
      </c>
    </row>
    <row r="21" spans="1:5" x14ac:dyDescent="0.25">
      <c r="A21">
        <v>615.13</v>
      </c>
      <c r="B21" s="3">
        <v>1238.67</v>
      </c>
      <c r="C21" s="23">
        <v>403</v>
      </c>
      <c r="E21" s="23">
        <v>165.87</v>
      </c>
    </row>
    <row r="22" spans="1:5" x14ac:dyDescent="0.25">
      <c r="A22">
        <v>600.79999999999995</v>
      </c>
      <c r="B22" s="3">
        <v>1206.19</v>
      </c>
      <c r="C22" s="23">
        <v>390.52</v>
      </c>
      <c r="E22" s="23">
        <v>142.63999999999999</v>
      </c>
    </row>
    <row r="23" spans="1:5" x14ac:dyDescent="0.25">
      <c r="A23">
        <v>586.41</v>
      </c>
      <c r="B23" s="3">
        <v>1173.56</v>
      </c>
      <c r="C23" s="23">
        <v>377.97</v>
      </c>
      <c r="E23" s="23">
        <v>119.26</v>
      </c>
    </row>
    <row r="24" spans="1:5" x14ac:dyDescent="0.25">
      <c r="A24">
        <v>571.94000000000005</v>
      </c>
      <c r="B24" s="3">
        <v>1140.76</v>
      </c>
      <c r="C24" s="23">
        <v>365.36</v>
      </c>
      <c r="E24" s="23">
        <v>95.72</v>
      </c>
    </row>
    <row r="25" spans="1:5" x14ac:dyDescent="0.25">
      <c r="A25">
        <v>557.4</v>
      </c>
      <c r="B25" s="3">
        <v>1107.8</v>
      </c>
      <c r="C25" s="23">
        <v>352.69</v>
      </c>
      <c r="E25" s="23">
        <v>72.03</v>
      </c>
    </row>
    <row r="26" spans="1:5" x14ac:dyDescent="0.25">
      <c r="A26">
        <v>542.79</v>
      </c>
      <c r="B26" s="3">
        <v>1074.67</v>
      </c>
      <c r="C26" s="23">
        <v>339.95</v>
      </c>
      <c r="E26" s="23">
        <v>48.18</v>
      </c>
    </row>
    <row r="27" spans="1:5" x14ac:dyDescent="0.25">
      <c r="A27">
        <v>528.1</v>
      </c>
      <c r="B27" s="3">
        <v>1041.3800000000001</v>
      </c>
      <c r="C27" s="23">
        <v>327.14999999999998</v>
      </c>
      <c r="E27" s="23">
        <v>24.17</v>
      </c>
    </row>
    <row r="28" spans="1:5" x14ac:dyDescent="0.25">
      <c r="A28">
        <v>513.34</v>
      </c>
      <c r="B28" s="3">
        <v>1007.92</v>
      </c>
      <c r="C28" s="23">
        <v>314.29000000000002</v>
      </c>
      <c r="E28" s="25">
        <f>SUM(E2:E27)</f>
        <v>8033.6399999999994</v>
      </c>
    </row>
    <row r="29" spans="1:5" x14ac:dyDescent="0.25">
      <c r="A29">
        <v>498.51</v>
      </c>
      <c r="B29" s="3">
        <v>974.3</v>
      </c>
      <c r="C29" s="23">
        <v>301.36</v>
      </c>
    </row>
    <row r="30" spans="1:5" x14ac:dyDescent="0.25">
      <c r="A30">
        <v>483.6</v>
      </c>
      <c r="B30" s="3">
        <v>940.5</v>
      </c>
      <c r="C30" s="23">
        <v>288.37</v>
      </c>
    </row>
    <row r="31" spans="1:5" x14ac:dyDescent="0.25">
      <c r="A31">
        <v>468.62</v>
      </c>
      <c r="B31" s="3">
        <v>906.54</v>
      </c>
      <c r="C31" s="23">
        <v>275.31</v>
      </c>
    </row>
    <row r="32" spans="1:5" x14ac:dyDescent="0.25">
      <c r="A32">
        <v>453.56</v>
      </c>
      <c r="B32" s="3">
        <v>872.41</v>
      </c>
      <c r="C32" s="23">
        <v>262.18</v>
      </c>
    </row>
    <row r="33" spans="1:3" x14ac:dyDescent="0.25">
      <c r="A33">
        <v>438.43</v>
      </c>
      <c r="B33" s="3">
        <v>838.1</v>
      </c>
      <c r="C33" s="23">
        <v>249</v>
      </c>
    </row>
    <row r="34" spans="1:3" x14ac:dyDescent="0.25">
      <c r="A34">
        <v>423.23</v>
      </c>
      <c r="B34" s="3">
        <v>803.63</v>
      </c>
      <c r="C34" s="23">
        <v>235.74</v>
      </c>
    </row>
    <row r="35" spans="1:3" x14ac:dyDescent="0.25">
      <c r="A35">
        <v>407.94</v>
      </c>
      <c r="B35" s="3">
        <v>768.98</v>
      </c>
      <c r="C35" s="23">
        <v>222.42</v>
      </c>
    </row>
    <row r="36" spans="1:3" x14ac:dyDescent="0.25">
      <c r="A36">
        <v>392.58</v>
      </c>
      <c r="B36" s="3">
        <v>734.16</v>
      </c>
      <c r="C36" s="23">
        <v>209.03</v>
      </c>
    </row>
    <row r="37" spans="1:3" x14ac:dyDescent="0.25">
      <c r="A37">
        <v>377.15</v>
      </c>
      <c r="B37" s="3">
        <v>699.16</v>
      </c>
      <c r="C37" s="23">
        <v>195.58</v>
      </c>
    </row>
    <row r="38" spans="1:3" x14ac:dyDescent="0.25">
      <c r="A38">
        <v>361.63</v>
      </c>
      <c r="B38" s="3">
        <v>663.99</v>
      </c>
      <c r="C38" s="23">
        <v>182.06</v>
      </c>
    </row>
    <row r="39" spans="1:3" x14ac:dyDescent="0.25">
      <c r="A39">
        <v>346.04</v>
      </c>
      <c r="B39" s="3">
        <v>628.65</v>
      </c>
      <c r="C39" s="23">
        <v>168.47</v>
      </c>
    </row>
    <row r="40" spans="1:3" x14ac:dyDescent="0.25">
      <c r="A40">
        <v>330.37</v>
      </c>
      <c r="B40" s="3">
        <v>593.13</v>
      </c>
      <c r="C40" s="23">
        <v>154.81</v>
      </c>
    </row>
    <row r="41" spans="1:3" x14ac:dyDescent="0.25">
      <c r="A41">
        <v>314.62</v>
      </c>
      <c r="B41" s="3">
        <v>557.42999999999995</v>
      </c>
      <c r="C41" s="23">
        <v>141.08000000000001</v>
      </c>
    </row>
    <row r="42" spans="1:3" x14ac:dyDescent="0.25">
      <c r="A42">
        <v>298.8</v>
      </c>
      <c r="B42" s="3">
        <v>521.54999999999995</v>
      </c>
      <c r="C42" s="23">
        <v>127.29</v>
      </c>
    </row>
    <row r="43" spans="1:3" x14ac:dyDescent="0.25">
      <c r="A43">
        <v>282.89</v>
      </c>
      <c r="B43" s="3">
        <v>485.49</v>
      </c>
      <c r="C43" s="23">
        <v>113.43</v>
      </c>
    </row>
    <row r="44" spans="1:3" x14ac:dyDescent="0.25">
      <c r="A44">
        <v>266.91000000000003</v>
      </c>
      <c r="B44" s="3">
        <v>449.25</v>
      </c>
      <c r="C44" s="23">
        <v>99.49</v>
      </c>
    </row>
    <row r="45" spans="1:3" x14ac:dyDescent="0.25">
      <c r="A45">
        <v>250.84</v>
      </c>
      <c r="B45" s="3">
        <v>412.83</v>
      </c>
      <c r="C45" s="23">
        <v>85.49</v>
      </c>
    </row>
    <row r="46" spans="1:3" x14ac:dyDescent="0.25">
      <c r="A46">
        <v>234.7</v>
      </c>
      <c r="B46" s="3">
        <v>376.23</v>
      </c>
      <c r="C46" s="23">
        <v>71.42</v>
      </c>
    </row>
    <row r="47" spans="1:3" x14ac:dyDescent="0.25">
      <c r="A47">
        <v>218.47</v>
      </c>
      <c r="B47" s="3">
        <v>339.45</v>
      </c>
      <c r="C47" s="23">
        <v>57.28</v>
      </c>
    </row>
    <row r="48" spans="1:3" x14ac:dyDescent="0.25">
      <c r="A48">
        <v>202.16</v>
      </c>
      <c r="B48" s="3">
        <v>302.48</v>
      </c>
      <c r="C48" s="23">
        <v>43.06</v>
      </c>
    </row>
    <row r="49" spans="1:3" x14ac:dyDescent="0.25">
      <c r="A49">
        <v>185.77</v>
      </c>
      <c r="B49" s="3">
        <v>265.32</v>
      </c>
      <c r="C49" s="23">
        <v>28.78</v>
      </c>
    </row>
    <row r="50" spans="1:3" x14ac:dyDescent="0.25">
      <c r="A50">
        <v>169.3</v>
      </c>
      <c r="B50" s="3">
        <v>227.98</v>
      </c>
      <c r="C50" s="23">
        <v>14.42</v>
      </c>
    </row>
    <row r="51" spans="1:3" x14ac:dyDescent="0.25">
      <c r="A51">
        <v>152.75</v>
      </c>
      <c r="B51" s="3">
        <v>190.46</v>
      </c>
      <c r="C51" s="31">
        <f>SUM(C2:C50)</f>
        <v>16345.290000000006</v>
      </c>
    </row>
    <row r="52" spans="1:3" x14ac:dyDescent="0.25">
      <c r="A52">
        <v>136.11000000000001</v>
      </c>
      <c r="B52" s="3">
        <v>152.75</v>
      </c>
    </row>
    <row r="53" spans="1:3" x14ac:dyDescent="0.25">
      <c r="A53">
        <v>119.4</v>
      </c>
      <c r="B53" s="3">
        <v>114.84</v>
      </c>
    </row>
    <row r="54" spans="1:3" x14ac:dyDescent="0.25">
      <c r="A54">
        <v>102.59</v>
      </c>
      <c r="B54" s="3">
        <v>76.75</v>
      </c>
    </row>
    <row r="55" spans="1:3" x14ac:dyDescent="0.25">
      <c r="A55">
        <v>85.71</v>
      </c>
      <c r="B55" s="3">
        <v>38.47</v>
      </c>
    </row>
    <row r="56" spans="1:3" x14ac:dyDescent="0.25">
      <c r="A56">
        <v>68.73</v>
      </c>
      <c r="B56" s="30">
        <f>SUM(B2:B55)</f>
        <v>52420.040000000015</v>
      </c>
    </row>
    <row r="57" spans="1:3" x14ac:dyDescent="0.25">
      <c r="A57">
        <v>51.68</v>
      </c>
    </row>
    <row r="58" spans="1:3" x14ac:dyDescent="0.25">
      <c r="A58">
        <v>34.54</v>
      </c>
    </row>
    <row r="59" spans="1:3" x14ac:dyDescent="0.25">
      <c r="A59">
        <v>17.309999999999999</v>
      </c>
    </row>
    <row r="60" spans="1:3" x14ac:dyDescent="0.25">
      <c r="A60" s="28">
        <f>SUM(A2:A59)</f>
        <v>27007.09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Loan 1 - £572,723</vt:lpstr>
      <vt:lpstr>Loan 2 - £200k</vt:lpstr>
      <vt:lpstr>Loan 3 - £150k</vt:lpstr>
      <vt:lpstr>Loan 4 - £180k</vt:lpstr>
      <vt:lpstr>Loan 5 - £100k</vt:lpstr>
      <vt:lpstr>Loan 6 - £150k</vt:lpstr>
      <vt:lpstr>Loan 7 - £400k</vt:lpstr>
      <vt:lpstr>Loan 8 - £180k</vt:lpstr>
      <vt:lpstr>interest due 4.12.2017</vt:lpstr>
      <vt:lpstr>payments_per_year</vt:lpstr>
      <vt:lpstr>start_date</vt:lpstr>
    </vt:vector>
  </TitlesOfParts>
  <Company>UTM-Systems - Admin., Development and Research S.L.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Lunnon</dc:creator>
  <cp:lastModifiedBy>Stacy</cp:lastModifiedBy>
  <dcterms:created xsi:type="dcterms:W3CDTF">2015-03-17T12:02:00Z</dcterms:created>
  <dcterms:modified xsi:type="dcterms:W3CDTF">2017-12-04T10:17:01Z</dcterms:modified>
</cp:coreProperties>
</file>