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L\Laune Future Holdings (TAM)\Tax Returns\"/>
    </mc:Choice>
  </mc:AlternateContent>
  <bookViews>
    <workbookView xWindow="120" yWindow="75" windowWidth="19020" windowHeight="12405" activeTab="1"/>
  </bookViews>
  <sheets>
    <sheet name="Data Capture" sheetId="3" r:id="rId1"/>
    <sheet name="Valuation" sheetId="1" r:id="rId2"/>
    <sheet name="Bank &amp; Notes" sheetId="4" r:id="rId3"/>
    <sheet name="Fund Split" sheetId="5" r:id="rId4"/>
  </sheets>
  <definedNames>
    <definedName name="_xlnm._FilterDatabase" localSheetId="3" hidden="1">'Fund Split'!$A$1:$H$1</definedName>
    <definedName name="payments_per_year">Valuation!$F$11</definedName>
    <definedName name="start_date">Valuation!$B$24</definedName>
  </definedNames>
  <calcPr calcId="152511"/>
</workbook>
</file>

<file path=xl/calcChain.xml><?xml version="1.0" encoding="utf-8"?>
<calcChain xmlns="http://schemas.openxmlformats.org/spreadsheetml/2006/main">
  <c r="C15" i="1" l="1"/>
  <c r="F15" i="1"/>
  <c r="C17" i="1"/>
  <c r="F17" i="1"/>
  <c r="C18" i="1"/>
  <c r="B17" i="1"/>
  <c r="B3" i="1"/>
  <c r="B15" i="1" s="1"/>
  <c r="B18" i="1" s="1"/>
  <c r="B34" i="3" s="1"/>
  <c r="B2" i="1"/>
  <c r="C3" i="1"/>
  <c r="D21" i="5"/>
  <c r="D20" i="5"/>
  <c r="F18" i="1" l="1"/>
  <c r="I30" i="1"/>
  <c r="D19" i="5" l="1"/>
  <c r="D18" i="5"/>
  <c r="D15" i="5"/>
  <c r="D14" i="5"/>
  <c r="D13" i="5"/>
  <c r="H11" i="5"/>
  <c r="G11" i="5"/>
  <c r="F11" i="5"/>
  <c r="E11" i="5"/>
  <c r="F8" i="5"/>
  <c r="E8" i="5"/>
  <c r="F6" i="5"/>
  <c r="E6" i="5"/>
  <c r="F5" i="5"/>
  <c r="E5" i="5"/>
  <c r="F7" i="5"/>
  <c r="E7" i="5"/>
  <c r="H4" i="5"/>
  <c r="G3" i="5"/>
  <c r="F10" i="5"/>
  <c r="E9" i="5"/>
  <c r="D5" i="5"/>
  <c r="D6" i="5"/>
  <c r="D7" i="5" s="1"/>
  <c r="D8" i="5" s="1"/>
  <c r="D9" i="5" s="1"/>
  <c r="D10" i="5" s="1"/>
  <c r="D11" i="5" s="1"/>
  <c r="F4" i="5"/>
  <c r="E3" i="5"/>
  <c r="D4" i="5"/>
  <c r="D3" i="5"/>
  <c r="K17" i="1" l="1"/>
  <c r="G15" i="3" l="1"/>
  <c r="C31" i="3" l="1"/>
  <c r="K18" i="1" l="1"/>
  <c r="G18" i="1"/>
  <c r="I18" i="1"/>
  <c r="K15" i="1" l="1"/>
  <c r="G15" i="1"/>
  <c r="I15" i="1"/>
  <c r="K16" i="1"/>
  <c r="G16" i="1"/>
  <c r="I16" i="1"/>
  <c r="G17" i="1"/>
  <c r="I17" i="1"/>
  <c r="B23" i="3" l="1"/>
  <c r="B30" i="3" l="1"/>
  <c r="B31" i="3" s="1"/>
  <c r="B32" i="3" s="1"/>
</calcChain>
</file>

<file path=xl/sharedStrings.xml><?xml version="1.0" encoding="utf-8"?>
<sst xmlns="http://schemas.openxmlformats.org/spreadsheetml/2006/main" count="155" uniqueCount="132">
  <si>
    <t>Scheme Name</t>
  </si>
  <si>
    <t>PSTR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</si>
  <si>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</si>
  <si>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</si>
  <si>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</si>
  <si>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</si>
  <si>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</si>
  <si>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</si>
  <si>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</si>
  <si>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</si>
  <si>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</si>
  <si>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</si>
  <si>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</si>
  <si>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</si>
  <si>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</si>
  <si>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</si>
  <si>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</si>
  <si>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</si>
  <si>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Other?</t>
  </si>
  <si>
    <t>Scheme Value</t>
  </si>
  <si>
    <t>Members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</si>
  <si>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</si>
  <si>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</si>
  <si>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</si>
  <si>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</si>
  <si>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</si>
  <si>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</si>
  <si>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</si>
  <si>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</si>
  <si>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</si>
  <si>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</si>
  <si>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</si>
  <si>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</si>
  <si>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</si>
  <si>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</si>
  <si>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</si>
  <si>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Totals</t>
  </si>
  <si>
    <t>Cash total</t>
  </si>
  <si>
    <t>Connected total</t>
  </si>
  <si>
    <t>UnConnected total</t>
  </si>
  <si>
    <t>May</t>
  </si>
  <si>
    <t xml:space="preserve">July </t>
  </si>
  <si>
    <t>Member 2</t>
  </si>
  <si>
    <t>D.O.B:</t>
  </si>
  <si>
    <t>RETURN YEAR ENDING:</t>
  </si>
  <si>
    <t>Date prepared:</t>
  </si>
  <si>
    <t>Asset</t>
  </si>
  <si>
    <t>Date of valuation</t>
  </si>
  <si>
    <t>Date acquired</t>
  </si>
  <si>
    <t>Date disposed of</t>
  </si>
  <si>
    <t>Member 1</t>
  </si>
  <si>
    <t>PP FEES</t>
  </si>
  <si>
    <t>NiNo:</t>
  </si>
  <si>
    <t>Name:</t>
  </si>
  <si>
    <t>% split MEMBER 1</t>
  </si>
  <si>
    <t>% split MEMBER 2</t>
  </si>
  <si>
    <t>DATE</t>
  </si>
  <si>
    <t>DESCRIPTION</t>
  </si>
  <si>
    <t>TOTAL CASH</t>
  </si>
  <si>
    <t>TOTAL FUND</t>
  </si>
  <si>
    <t>Address</t>
  </si>
  <si>
    <t>A0128626</t>
  </si>
  <si>
    <t>FIX SET IRELAND LIMITED</t>
  </si>
  <si>
    <t>STONESHADE</t>
  </si>
  <si>
    <t>FARRANTOREEN</t>
  </si>
  <si>
    <t>KILLORGLIN</t>
  </si>
  <si>
    <t>CO KERRY, IRELAND</t>
  </si>
  <si>
    <t>LAUNE FUTURE HOLDINGS</t>
  </si>
  <si>
    <t>00789880RY</t>
  </si>
  <si>
    <t>OPENING BALANCE</t>
  </si>
  <si>
    <t xml:space="preserve">TRANSFER IN </t>
  </si>
  <si>
    <t>PAYMENT CHARGE</t>
  </si>
  <si>
    <t>FIX SET IRELAND LTD (EMPLOYER RELATED LOAN</t>
  </si>
  <si>
    <t>SET UP FEES</t>
  </si>
  <si>
    <t>YEAR END BALANCE</t>
  </si>
  <si>
    <t>William Browne</t>
  </si>
  <si>
    <t>Adrian Cronin</t>
  </si>
  <si>
    <t>loan rollover 01/04/2015</t>
  </si>
  <si>
    <t>BALANCE</t>
  </si>
  <si>
    <t>FIX SET IRELAND LTD (LOAN REPAYMENT)</t>
  </si>
  <si>
    <t>ADMIN &amp; CONSULTANCY FEES</t>
  </si>
  <si>
    <t>ADMIN FEES</t>
  </si>
  <si>
    <t>GOODBODY-POLONIA DISTRIBUTION</t>
  </si>
  <si>
    <t>CASH AT BANK</t>
  </si>
  <si>
    <t>EMPLOYER RELATED LOAN</t>
  </si>
  <si>
    <t>REPAYMENTS</t>
  </si>
  <si>
    <t>ROLL OVER</t>
  </si>
  <si>
    <t>PAID</t>
  </si>
  <si>
    <t>O/S</t>
  </si>
  <si>
    <t>CAPITAL</t>
  </si>
  <si>
    <t>INTEREST</t>
  </si>
  <si>
    <t>CAPITAL O/S</t>
  </si>
  <si>
    <t xml:space="preserve">O/S REPAYMENTS </t>
  </si>
  <si>
    <t>GOODBODY S/B</t>
  </si>
  <si>
    <t>£ Valuation</t>
  </si>
  <si>
    <t>€ Valuation</t>
  </si>
  <si>
    <t>exchange rate</t>
  </si>
  <si>
    <t>£ Valuation previous return</t>
  </si>
  <si>
    <t>1 EUR = 0.8742 GBP</t>
  </si>
  <si>
    <t>INTRODUCED BY:  DIRECT CASE</t>
  </si>
  <si>
    <t>SPONSORING EMPLOYER: FIX SET IRELAND LTD, CRN 293326, FARRANTOREEN, KILLORGLIN, CO KERRY, IRELAND</t>
  </si>
  <si>
    <t>APPOINTED ADMINISTRATOR:</t>
  </si>
  <si>
    <t xml:space="preserve">TRUSTEES: </t>
  </si>
  <si>
    <t>WILLIAM JOHN BROWNE – DOB 14/12/1966, STONESHADE, FARRANTOREEN, KILLORGLIN, CO KERRY</t>
  </si>
  <si>
    <t>ADRIAN PATRICK CRONIN – DOB 28/01/1971, SUNHILL, KILLORGLIN, CO KERRY, IRELAND</t>
  </si>
  <si>
    <t>DOCUMENTATION</t>
  </si>
  <si>
    <t>TRUST DEED – SIGNED AND DATED</t>
  </si>
  <si>
    <r>
      <t>DEED APPOINTING ADMINISTRATOR – SIGNED AND DATED COPY (1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)</t>
    </r>
  </si>
  <si>
    <t>MIGRANT WORKERS DECL – SIGNED AND DATED</t>
  </si>
  <si>
    <t>LOAN AGREEMENT – SIGNED AND DATED</t>
  </si>
  <si>
    <t>LOAN SECURITY – CHARGE OVER SHARES SIGNED AND DATED</t>
  </si>
  <si>
    <t>LOAN EXTENSION DEED (ROLL-OVER) – SIGNED AND DATED 1/4/15</t>
  </si>
  <si>
    <t>TRUSTEE RESOLUTION CHANGE OF ADMINISTRATOR FROM BESPOKE – SIGNED AND DATED</t>
  </si>
  <si>
    <t>PP TOB – RECEIVED AND SIGNED</t>
  </si>
  <si>
    <t>ASSETS</t>
  </si>
  <si>
    <t>LOAN TO SPONSORING EMPLOYER - €243,461 DEED DATED 31 OCT 2013</t>
  </si>
  <si>
    <t>REPAYMENTS BI-ANNUALLY AT 1.5% €25,361.64</t>
  </si>
  <si>
    <t>CASH AT BANK WITH SMITH &amp; WILLIAMSON- €258,666</t>
  </si>
  <si>
    <t>HMRC – UNDER PRACTITIONER</t>
  </si>
  <si>
    <t>GG USER ID: 567652778268</t>
  </si>
  <si>
    <t>AT: PP935557979</t>
  </si>
  <si>
    <t>ADMIN ID: A0128626</t>
  </si>
  <si>
    <t>PSTR: 00789880RY</t>
  </si>
  <si>
    <t>MOVEMENT OF FUNDS</t>
  </si>
  <si>
    <t>ORIGINAL TRANSFER IN VALUE: €486,922</t>
  </si>
  <si>
    <t>ZURICH FOR WILLIAM BROWNE €172,679.98 ON 3/9/2013 + €70,864.93</t>
  </si>
  <si>
    <t>ZURICH FOR ADRIAN CRONIN €172,708.11 ON 3/9/2013 + €70,669.58</t>
  </si>
  <si>
    <t>FEES DEDUCTED</t>
  </si>
  <si>
    <t>€22,049.88 / £18,687.27 ON 7 OCT 2013 TO TAM / BESPOKE</t>
  </si>
  <si>
    <t>£9,486.16 settled on 24/4/2015 by bank transfer</t>
  </si>
  <si>
    <t>£ split Adrian Cronin</t>
  </si>
  <si>
    <t>£ split William Browne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</si>
</sst>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  <numFmt numFmtId="166" formatCode="_-[$€-2]\ * #,##0.00_-;\-[$€-2]\ * #,##0.00_-;_-[$€-2]\ * &quot;-&quot;??_-;_-@_-"/>
    <numFmt numFmtId="170" formatCode="_-[$£-809]* #,##0.0000_-;\-[$£-809]* #,##0.0000_-;_-[$£-809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4" fontId="0" fillId="0" borderId="1" xfId="0" applyNumberFormat="1" applyBorder="1" applyAlignment="1">
      <alignment horizontal="left"/>
    </xf>
    <xf numFmtId="0" fontId="2" fillId="0" borderId="0" xfId="0" applyFont="1"/>
    <xf numFmtId="164" fontId="0" fillId="0" borderId="0" xfId="0" applyNumberFormat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5" fontId="0" fillId="0" borderId="0" xfId="0" applyNumberFormat="1"/>
    <xf numFmtId="165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14" fontId="3" fillId="0" borderId="0" xfId="0" applyNumberFormat="1" applyFont="1" applyFill="1" applyBorder="1"/>
    <xf numFmtId="14" fontId="3" fillId="0" borderId="0" xfId="0" applyNumberFormat="1" applyFont="1" applyBorder="1"/>
    <xf numFmtId="165" fontId="1" fillId="0" borderId="0" xfId="0" applyNumberFormat="1" applyFont="1"/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164" fontId="0" fillId="0" borderId="15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NumberFormat="1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14" fontId="0" fillId="0" borderId="3" xfId="0" applyNumberFormat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6" fontId="1" fillId="0" borderId="0" xfId="1" applyNumberFormat="1" applyFont="1"/>
    <xf numFmtId="166" fontId="0" fillId="0" borderId="0" xfId="1" applyNumberFormat="1" applyFont="1"/>
    <xf numFmtId="166" fontId="0" fillId="0" borderId="0" xfId="0" applyNumberFormat="1"/>
    <xf numFmtId="9" fontId="0" fillId="0" borderId="0" xfId="2" applyFont="1"/>
    <xf numFmtId="9" fontId="1" fillId="0" borderId="0" xfId="2" applyFont="1"/>
    <xf numFmtId="0" fontId="1" fillId="0" borderId="0" xfId="0" applyFont="1" applyFill="1" applyBorder="1" applyAlignment="1">
      <alignment horizontal="center"/>
    </xf>
    <xf numFmtId="166" fontId="1" fillId="0" borderId="0" xfId="0" applyNumberFormat="1" applyFont="1"/>
    <xf numFmtId="0" fontId="0" fillId="0" borderId="9" xfId="0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5" fontId="0" fillId="0" borderId="3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165" fontId="0" fillId="0" borderId="6" xfId="0" applyNumberFormat="1" applyBorder="1" applyAlignment="1">
      <alignment horizontal="left"/>
    </xf>
    <xf numFmtId="165" fontId="1" fillId="0" borderId="16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165" fontId="1" fillId="0" borderId="18" xfId="0" applyNumberFormat="1" applyFont="1" applyBorder="1" applyAlignment="1">
      <alignment horizontal="center"/>
    </xf>
    <xf numFmtId="165" fontId="1" fillId="0" borderId="19" xfId="0" applyNumberFormat="1" applyFont="1" applyBorder="1" applyAlignment="1">
      <alignment horizontal="center"/>
    </xf>
    <xf numFmtId="170" fontId="0" fillId="0" borderId="3" xfId="0" applyNumberForma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topLeftCell="A13" workbookViewId="0">
      <selection activeCell="B15" sqref="B15"/>
    </sheetView>
  </sheetViews>
  <sheetFormatPr defaultRowHeight="15" x14ac:dyDescent="0.25"/>
  <cols>
    <col min="1" max="1" width="35.140625" customWidth="1"/>
    <col min="2" max="2" width="24.85546875" bestFit="1" customWidth="1"/>
    <col min="3" max="5" width="22.85546875" customWidth="1"/>
    <col min="6" max="6" width="13" customWidth="1"/>
    <col min="7" max="7" width="11.5703125" bestFit="1" customWidth="1"/>
    <col min="8" max="8" width="12.7109375" bestFit="1" customWidth="1"/>
    <col min="9" max="9" width="16.140625" customWidth="1"/>
    <col min="10" max="10" width="14.28515625" customWidth="1"/>
    <col min="11" max="11" width="8.5703125" customWidth="1"/>
    <col min="12" max="12" width="9.140625" customWidth="1"/>
    <col min="13" max="13" width="12.42578125" customWidth="1"/>
  </cols>
  <sheetData>
    <row r="2" spans="1:14" ht="23.25" x14ac:dyDescent="0.35">
      <c r="A2" s="10" t="s">
        <v>44</v>
      </c>
      <c r="B2" s="36">
        <v>43195</v>
      </c>
      <c r="F2" s="42"/>
      <c r="G2" s="43" t="s">
        <v>51</v>
      </c>
      <c r="H2" s="43"/>
      <c r="I2" s="23"/>
      <c r="J2" s="23"/>
      <c r="K2" s="23"/>
      <c r="L2" s="23"/>
      <c r="M2" s="23"/>
      <c r="N2" s="23"/>
    </row>
    <row r="3" spans="1:14" x14ac:dyDescent="0.25">
      <c r="A3" s="8" t="s">
        <v>2</v>
      </c>
      <c r="B3" s="15" t="s">
        <v>61</v>
      </c>
      <c r="F3" t="s">
        <v>25</v>
      </c>
      <c r="G3" s="13"/>
      <c r="H3" s="13"/>
      <c r="I3" s="13"/>
      <c r="J3" s="13"/>
      <c r="K3" s="13"/>
      <c r="L3" s="13"/>
      <c r="M3" s="19"/>
    </row>
    <row r="4" spans="1:14" x14ac:dyDescent="0.25">
      <c r="A4" s="8" t="s">
        <v>3</v>
      </c>
      <c r="B4" s="45" t="s">
        <v>62</v>
      </c>
      <c r="F4" t="s">
        <v>26</v>
      </c>
      <c r="G4" s="13"/>
      <c r="H4" s="13"/>
      <c r="I4" s="13"/>
      <c r="J4" s="13"/>
      <c r="K4" s="13"/>
      <c r="L4" s="13"/>
      <c r="M4" s="21"/>
    </row>
    <row r="5" spans="1:14" x14ac:dyDescent="0.25">
      <c r="A5" s="8" t="s">
        <v>60</v>
      </c>
      <c r="B5" s="15" t="s">
        <v>63</v>
      </c>
      <c r="F5" t="s">
        <v>27</v>
      </c>
      <c r="G5" s="13"/>
      <c r="H5" s="13"/>
      <c r="I5" s="13"/>
      <c r="J5" s="13"/>
      <c r="K5" s="13"/>
      <c r="L5" s="13"/>
      <c r="M5" s="21"/>
    </row>
    <row r="6" spans="1:14" x14ac:dyDescent="0.25">
      <c r="A6" s="8" t="s">
        <v>60</v>
      </c>
      <c r="B6" s="15" t="s">
        <v>64</v>
      </c>
      <c r="F6" t="s">
        <v>28</v>
      </c>
      <c r="H6" s="13"/>
      <c r="I6" s="13"/>
      <c r="J6" s="13"/>
      <c r="K6" s="13"/>
      <c r="L6" s="13"/>
      <c r="M6" s="21"/>
    </row>
    <row r="7" spans="1:14" x14ac:dyDescent="0.25">
      <c r="A7" s="8" t="s">
        <v>60</v>
      </c>
      <c r="B7" s="16" t="s">
        <v>65</v>
      </c>
      <c r="C7" t="s">
        <v>66</v>
      </c>
      <c r="F7" t="s">
        <v>29</v>
      </c>
      <c r="G7" s="13"/>
      <c r="H7" s="13"/>
      <c r="I7" s="13"/>
      <c r="J7" s="13"/>
      <c r="K7" s="13"/>
      <c r="L7" s="13"/>
      <c r="M7" s="21"/>
    </row>
    <row r="8" spans="1:14" x14ac:dyDescent="0.25">
      <c r="A8" s="38" t="s">
        <v>0</v>
      </c>
      <c r="B8" s="15" t="s">
        <v>67</v>
      </c>
      <c r="F8" t="s">
        <v>30</v>
      </c>
      <c r="G8" s="13"/>
      <c r="H8" s="13"/>
      <c r="I8" s="13"/>
      <c r="J8" s="13"/>
      <c r="K8" s="13"/>
      <c r="L8" s="13"/>
      <c r="M8" s="19"/>
    </row>
    <row r="9" spans="1:14" x14ac:dyDescent="0.25">
      <c r="A9" s="38" t="s">
        <v>1</v>
      </c>
      <c r="B9" s="15" t="s">
        <v>68</v>
      </c>
      <c r="F9" t="s">
        <v>31</v>
      </c>
      <c r="G9" s="13"/>
      <c r="H9" s="13"/>
      <c r="I9" s="13"/>
      <c r="J9" s="13"/>
      <c r="K9" s="13"/>
      <c r="L9" s="13"/>
      <c r="M9" s="19"/>
    </row>
    <row r="10" spans="1:14" x14ac:dyDescent="0.25">
      <c r="A10" s="38" t="s">
        <v>20</v>
      </c>
      <c r="B10" s="16" t="s">
        <v>50</v>
      </c>
      <c r="C10" s="8" t="s">
        <v>42</v>
      </c>
      <c r="D10" s="8"/>
      <c r="E10" s="8"/>
      <c r="F10" t="s">
        <v>32</v>
      </c>
      <c r="G10" s="13">
        <v>1458</v>
      </c>
      <c r="H10" s="13">
        <v>1694.36</v>
      </c>
      <c r="I10" s="13"/>
      <c r="J10" s="14"/>
      <c r="K10" s="13"/>
      <c r="L10" s="14"/>
      <c r="M10" s="20"/>
    </row>
    <row r="11" spans="1:14" x14ac:dyDescent="0.25">
      <c r="A11" s="38" t="s">
        <v>53</v>
      </c>
      <c r="B11" s="16" t="s">
        <v>75</v>
      </c>
      <c r="C11" s="44" t="s">
        <v>76</v>
      </c>
      <c r="D11" s="44"/>
      <c r="E11" s="44"/>
      <c r="F11" t="s">
        <v>33</v>
      </c>
      <c r="G11" s="13"/>
      <c r="H11" s="13"/>
      <c r="I11" s="13"/>
      <c r="J11" s="14"/>
      <c r="K11" s="13"/>
      <c r="L11" s="14"/>
      <c r="M11" s="20"/>
    </row>
    <row r="12" spans="1:14" x14ac:dyDescent="0.25">
      <c r="A12" s="38" t="s">
        <v>43</v>
      </c>
      <c r="B12" s="17">
        <v>24455</v>
      </c>
      <c r="C12" s="46">
        <v>25961</v>
      </c>
      <c r="D12" s="46"/>
      <c r="E12" s="46"/>
      <c r="F12" t="s">
        <v>34</v>
      </c>
      <c r="G12" s="13"/>
      <c r="H12" s="13"/>
      <c r="I12" s="13"/>
      <c r="J12" s="14"/>
      <c r="K12" s="13"/>
      <c r="L12" s="14"/>
      <c r="M12" s="19"/>
    </row>
    <row r="13" spans="1:14" x14ac:dyDescent="0.25">
      <c r="A13" s="38" t="s">
        <v>52</v>
      </c>
      <c r="B13" s="16"/>
      <c r="C13" s="44"/>
      <c r="D13" s="44"/>
      <c r="E13" s="44"/>
      <c r="F13" t="s">
        <v>35</v>
      </c>
      <c r="G13" s="13"/>
      <c r="H13" s="13"/>
      <c r="I13" s="13"/>
      <c r="J13" s="14"/>
      <c r="K13" s="13"/>
      <c r="L13" s="14"/>
      <c r="M13" s="18"/>
    </row>
    <row r="14" spans="1:14" x14ac:dyDescent="0.25">
      <c r="A14" s="38" t="s">
        <v>45</v>
      </c>
      <c r="B14" s="17"/>
      <c r="F14" t="s">
        <v>24</v>
      </c>
      <c r="G14" s="13"/>
      <c r="H14" s="13"/>
      <c r="I14" s="13"/>
      <c r="J14" s="14"/>
      <c r="K14" s="13"/>
      <c r="L14" s="14"/>
      <c r="M14" s="18"/>
    </row>
    <row r="15" spans="1:14" x14ac:dyDescent="0.25">
      <c r="A15" s="38"/>
      <c r="B15" s="11"/>
      <c r="G15" s="22">
        <f>SUM(G3:G14)</f>
        <v>1458</v>
      </c>
      <c r="H15" s="13"/>
      <c r="I15" s="13"/>
      <c r="J15" s="14"/>
      <c r="K15" s="13"/>
      <c r="L15" s="14"/>
      <c r="M15" s="18"/>
    </row>
    <row r="16" spans="1:14" x14ac:dyDescent="0.25">
      <c r="A16" s="38" t="s">
        <v>4</v>
      </c>
      <c r="B16" s="11"/>
      <c r="G16" s="13"/>
      <c r="H16" s="13"/>
      <c r="I16" s="13"/>
      <c r="J16" s="14"/>
      <c r="K16" s="13"/>
      <c r="L16" s="14"/>
      <c r="M16" s="18"/>
    </row>
    <row r="17" spans="1:13" x14ac:dyDescent="0.25">
      <c r="A17" s="39" t="s">
        <v>5</v>
      </c>
      <c r="B17" s="11">
        <v>0</v>
      </c>
      <c r="C17" s="11">
        <v>0</v>
      </c>
      <c r="D17" s="11"/>
      <c r="E17" s="11"/>
      <c r="H17" s="13"/>
      <c r="I17" s="13"/>
      <c r="J17" s="14"/>
      <c r="K17" s="13"/>
      <c r="L17" s="14"/>
      <c r="M17" s="18"/>
    </row>
    <row r="18" spans="1:13" x14ac:dyDescent="0.25">
      <c r="A18" s="39" t="s">
        <v>6</v>
      </c>
      <c r="B18" s="11">
        <v>0</v>
      </c>
      <c r="C18" s="11">
        <v>0</v>
      </c>
      <c r="D18" s="11"/>
      <c r="E18" s="11"/>
      <c r="H18" s="13"/>
      <c r="I18" s="13"/>
      <c r="J18" s="14"/>
      <c r="K18" s="13"/>
      <c r="L18" s="14"/>
      <c r="M18" s="18"/>
    </row>
    <row r="19" spans="1:13" x14ac:dyDescent="0.25">
      <c r="A19" s="39" t="s">
        <v>7</v>
      </c>
      <c r="B19" s="11">
        <v>0</v>
      </c>
      <c r="C19" s="11">
        <v>0</v>
      </c>
      <c r="D19" s="11"/>
      <c r="E19" s="11"/>
      <c r="H19" s="22"/>
      <c r="I19" s="22"/>
      <c r="J19" s="22"/>
      <c r="K19" s="22"/>
      <c r="L19" s="22"/>
      <c r="M19" s="22"/>
    </row>
    <row r="20" spans="1:13" x14ac:dyDescent="0.25">
      <c r="A20" s="39" t="s">
        <v>8</v>
      </c>
      <c r="B20" s="11">
        <v>0</v>
      </c>
      <c r="C20" s="11">
        <v>0</v>
      </c>
      <c r="D20" s="11"/>
      <c r="E20" s="11"/>
    </row>
    <row r="21" spans="1:13" x14ac:dyDescent="0.25">
      <c r="A21" s="39" t="s">
        <v>9</v>
      </c>
      <c r="B21" s="11">
        <v>0</v>
      </c>
      <c r="C21" s="11">
        <v>0</v>
      </c>
      <c r="D21" s="11"/>
      <c r="E21" s="11"/>
    </row>
    <row r="22" spans="1:13" x14ac:dyDescent="0.25">
      <c r="A22" s="39" t="s">
        <v>10</v>
      </c>
      <c r="B22" s="11">
        <v>0</v>
      </c>
      <c r="C22" s="11"/>
      <c r="D22" s="11"/>
      <c r="E22" s="11"/>
    </row>
    <row r="23" spans="1:13" x14ac:dyDescent="0.25">
      <c r="A23" s="39" t="s">
        <v>11</v>
      </c>
      <c r="B23" s="11">
        <f>H19</f>
        <v>0</v>
      </c>
      <c r="C23" s="11"/>
      <c r="D23" s="11"/>
      <c r="E23" s="11"/>
      <c r="G23" s="8"/>
      <c r="H23" s="8"/>
      <c r="I23" s="8"/>
    </row>
    <row r="24" spans="1:13" x14ac:dyDescent="0.25">
      <c r="A24" s="38" t="s">
        <v>12</v>
      </c>
      <c r="B24" s="11"/>
      <c r="C24" s="11"/>
      <c r="D24" s="11"/>
      <c r="E24" s="11"/>
      <c r="G24" s="13"/>
      <c r="H24" s="13"/>
      <c r="I24" s="13"/>
    </row>
    <row r="25" spans="1:13" x14ac:dyDescent="0.25">
      <c r="A25" s="39" t="s">
        <v>13</v>
      </c>
      <c r="B25" s="11">
        <v>0</v>
      </c>
      <c r="C25" s="11">
        <v>0</v>
      </c>
      <c r="D25" s="11"/>
      <c r="E25" s="11"/>
      <c r="G25" s="13"/>
      <c r="H25" s="13"/>
      <c r="I25" s="13"/>
    </row>
    <row r="26" spans="1:13" x14ac:dyDescent="0.25">
      <c r="A26" s="39" t="s">
        <v>14</v>
      </c>
      <c r="B26" s="11">
        <v>0</v>
      </c>
      <c r="C26" s="11">
        <v>0</v>
      </c>
      <c r="D26" s="11"/>
      <c r="E26" s="11"/>
      <c r="G26" s="13"/>
      <c r="H26" s="13"/>
      <c r="I26" s="13"/>
    </row>
    <row r="27" spans="1:13" x14ac:dyDescent="0.25">
      <c r="A27" s="39" t="s">
        <v>15</v>
      </c>
      <c r="B27" s="11">
        <v>0</v>
      </c>
      <c r="C27" s="11">
        <v>0</v>
      </c>
      <c r="D27" s="11"/>
      <c r="E27" s="11"/>
      <c r="G27" s="13"/>
      <c r="H27" s="13"/>
      <c r="I27" s="13"/>
    </row>
    <row r="28" spans="1:13" x14ac:dyDescent="0.25">
      <c r="A28" s="39" t="s">
        <v>16</v>
      </c>
      <c r="B28" s="11">
        <v>0</v>
      </c>
      <c r="C28" s="11">
        <v>0</v>
      </c>
      <c r="D28" s="11"/>
      <c r="E28" s="11"/>
      <c r="G28" s="13"/>
      <c r="H28" s="13"/>
      <c r="I28" s="13"/>
    </row>
    <row r="29" spans="1:13" x14ac:dyDescent="0.25">
      <c r="A29" s="39" t="s">
        <v>17</v>
      </c>
      <c r="B29" s="11">
        <v>0</v>
      </c>
      <c r="C29" s="11"/>
      <c r="D29" s="11"/>
      <c r="E29" s="11"/>
      <c r="G29" s="13"/>
      <c r="H29" s="13"/>
      <c r="I29" s="13"/>
    </row>
    <row r="30" spans="1:13" ht="15.75" thickBot="1" x14ac:dyDescent="0.3">
      <c r="A30" s="39" t="s">
        <v>18</v>
      </c>
      <c r="B30" s="37">
        <f>G36+G15+H19</f>
        <v>1458</v>
      </c>
      <c r="C30" s="12"/>
      <c r="D30" s="48"/>
      <c r="E30" s="48"/>
      <c r="G30" s="13"/>
      <c r="H30" s="13"/>
      <c r="I30" s="13"/>
    </row>
    <row r="31" spans="1:13" ht="15.75" thickTop="1" x14ac:dyDescent="0.25">
      <c r="B31" s="11">
        <f>SUM(B17:B30)</f>
        <v>1458</v>
      </c>
      <c r="C31" s="11">
        <f t="shared" ref="C31" si="0">SUM(C17:C30)</f>
        <v>0</v>
      </c>
      <c r="D31" s="11"/>
      <c r="E31" s="11"/>
      <c r="G31" s="13"/>
      <c r="H31" s="13"/>
      <c r="I31" s="13"/>
    </row>
    <row r="32" spans="1:13" x14ac:dyDescent="0.25">
      <c r="B32" s="11">
        <f>B31+C31</f>
        <v>1458</v>
      </c>
      <c r="C32" s="4"/>
      <c r="D32" s="4"/>
      <c r="E32" s="4"/>
      <c r="G32" s="13"/>
      <c r="H32" s="13"/>
      <c r="I32" s="13"/>
    </row>
    <row r="33" spans="1:12" x14ac:dyDescent="0.25">
      <c r="G33" s="13"/>
      <c r="H33" s="13"/>
      <c r="I33" s="13"/>
    </row>
    <row r="34" spans="1:12" x14ac:dyDescent="0.25">
      <c r="A34" t="s">
        <v>19</v>
      </c>
      <c r="B34" s="40">
        <f>Valuation!B18</f>
        <v>392993.01703799993</v>
      </c>
      <c r="C34" s="41"/>
      <c r="D34" s="41"/>
      <c r="E34" s="41"/>
      <c r="G34" s="13"/>
      <c r="H34" s="13"/>
      <c r="I34" s="13"/>
    </row>
    <row r="35" spans="1:12" x14ac:dyDescent="0.25">
      <c r="C35" s="39"/>
      <c r="D35" s="39"/>
      <c r="E35" s="39"/>
      <c r="G35" s="13"/>
      <c r="H35" s="13"/>
      <c r="I35" s="31"/>
    </row>
    <row r="36" spans="1:12" x14ac:dyDescent="0.25">
      <c r="F36" s="8"/>
      <c r="G36" s="31"/>
      <c r="H36" s="31"/>
      <c r="I36" s="22"/>
      <c r="J36" s="8"/>
      <c r="K36" s="8"/>
      <c r="L36" s="8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workbookViewId="0">
      <selection activeCell="A25" sqref="A25"/>
    </sheetView>
  </sheetViews>
  <sheetFormatPr defaultRowHeight="15" x14ac:dyDescent="0.25"/>
  <cols>
    <col min="1" max="1" width="45.28515625" customWidth="1"/>
    <col min="2" max="2" width="26.85546875" customWidth="1"/>
    <col min="3" max="3" width="13.140625" style="52" bestFit="1" customWidth="1"/>
    <col min="4" max="4" width="16.42578125" bestFit="1" customWidth="1"/>
    <col min="5" max="5" width="18.7109375" customWidth="1"/>
    <col min="6" max="6" width="26.28515625" style="4" customWidth="1"/>
    <col min="7" max="7" width="13.140625" bestFit="1" customWidth="1"/>
    <col min="8" max="8" width="13.42578125" bestFit="1" customWidth="1"/>
    <col min="9" max="9" width="17.42578125" bestFit="1" customWidth="1"/>
    <col min="10" max="10" width="16.7109375" customWidth="1"/>
    <col min="11" max="11" width="11.5703125" bestFit="1" customWidth="1"/>
    <col min="12" max="14" width="10.5703125" bestFit="1" customWidth="1"/>
    <col min="16" max="17" width="10.5703125" bestFit="1" customWidth="1"/>
    <col min="19" max="19" width="10.42578125" bestFit="1" customWidth="1"/>
    <col min="20" max="20" width="10.5703125" bestFit="1" customWidth="1"/>
    <col min="21" max="21" width="9.28515625" bestFit="1" customWidth="1"/>
    <col min="22" max="22" width="10.5703125" bestFit="1" customWidth="1"/>
    <col min="23" max="23" width="9.28515625" bestFit="1" customWidth="1"/>
  </cols>
  <sheetData>
    <row r="1" spans="1:23" ht="15.75" thickBot="1" x14ac:dyDescent="0.3">
      <c r="A1" s="2" t="s">
        <v>46</v>
      </c>
      <c r="B1" s="57" t="s">
        <v>94</v>
      </c>
      <c r="C1" s="58" t="s">
        <v>95</v>
      </c>
      <c r="D1" s="3" t="s">
        <v>47</v>
      </c>
      <c r="E1" s="3" t="s">
        <v>96</v>
      </c>
      <c r="F1" s="3" t="s">
        <v>97</v>
      </c>
      <c r="G1" s="3" t="s">
        <v>22</v>
      </c>
      <c r="H1" s="3" t="s">
        <v>48</v>
      </c>
      <c r="I1" s="3" t="s">
        <v>23</v>
      </c>
      <c r="J1" s="3" t="s">
        <v>49</v>
      </c>
      <c r="K1" s="3" t="s">
        <v>21</v>
      </c>
      <c r="L1" s="3" t="s">
        <v>24</v>
      </c>
      <c r="M1" s="3" t="s">
        <v>40</v>
      </c>
      <c r="N1" s="3" t="s">
        <v>26</v>
      </c>
      <c r="O1" s="3" t="s">
        <v>41</v>
      </c>
      <c r="P1" s="3" t="s">
        <v>28</v>
      </c>
      <c r="Q1" s="3" t="s">
        <v>29</v>
      </c>
      <c r="R1" s="3" t="s">
        <v>30</v>
      </c>
      <c r="S1" s="3" t="s">
        <v>31</v>
      </c>
      <c r="T1" s="3" t="s">
        <v>32</v>
      </c>
      <c r="U1" s="3" t="s">
        <v>33</v>
      </c>
      <c r="V1" s="3" t="s">
        <v>34</v>
      </c>
      <c r="W1" s="3" t="s">
        <v>35</v>
      </c>
    </row>
    <row r="2" spans="1:23" x14ac:dyDescent="0.25">
      <c r="A2" s="9" t="s">
        <v>83</v>
      </c>
      <c r="B2" s="62">
        <f>C2*E3</f>
        <v>221463.50753399997</v>
      </c>
      <c r="C2" s="59">
        <v>253332.77</v>
      </c>
      <c r="D2" s="47">
        <v>43195</v>
      </c>
      <c r="E2" s="47" t="s">
        <v>98</v>
      </c>
      <c r="F2" s="29">
        <v>221444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x14ac:dyDescent="0.25">
      <c r="A3" s="9" t="s">
        <v>84</v>
      </c>
      <c r="B3" s="62">
        <f>C3*E3</f>
        <v>171529.50950399999</v>
      </c>
      <c r="C3" s="59">
        <f>E24</f>
        <v>196213.12</v>
      </c>
      <c r="D3" s="47">
        <v>43195</v>
      </c>
      <c r="E3" s="69">
        <v>0.87419999999999998</v>
      </c>
      <c r="F3" s="29">
        <v>167978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x14ac:dyDescent="0.25">
      <c r="A4" s="9"/>
      <c r="B4" s="63"/>
      <c r="C4" s="60"/>
      <c r="D4" s="49"/>
      <c r="E4" s="49"/>
      <c r="F4" s="29"/>
      <c r="G4" s="33"/>
      <c r="H4" s="33"/>
      <c r="I4" s="33"/>
      <c r="J4" s="33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x14ac:dyDescent="0.25">
      <c r="A5" s="9"/>
      <c r="B5" s="63"/>
      <c r="C5" s="60"/>
      <c r="D5" s="49"/>
      <c r="E5" s="49"/>
      <c r="F5" s="29"/>
      <c r="G5" s="33"/>
      <c r="H5" s="33"/>
      <c r="I5" s="33"/>
      <c r="J5" s="33"/>
      <c r="K5" s="32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x14ac:dyDescent="0.25">
      <c r="A6" s="9"/>
      <c r="B6" s="63"/>
      <c r="C6" s="60"/>
      <c r="D6" s="1"/>
      <c r="E6" s="1"/>
      <c r="F6" s="29"/>
      <c r="G6" s="33"/>
      <c r="H6" s="33"/>
      <c r="I6" s="33"/>
      <c r="J6" s="33"/>
      <c r="K6" s="32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x14ac:dyDescent="0.25">
      <c r="A7" s="9"/>
      <c r="B7" s="63"/>
      <c r="C7" s="60"/>
      <c r="D7" s="1"/>
      <c r="E7" s="1"/>
      <c r="F7" s="29"/>
      <c r="G7" s="33"/>
      <c r="H7" s="33"/>
      <c r="I7" s="33"/>
      <c r="J7" s="33"/>
      <c r="K7" s="32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x14ac:dyDescent="0.25">
      <c r="A8" s="9"/>
      <c r="B8" s="63"/>
      <c r="C8" s="60"/>
      <c r="D8" s="1"/>
      <c r="E8" s="1"/>
      <c r="F8" s="29"/>
      <c r="G8" s="33"/>
      <c r="H8" s="33"/>
      <c r="I8" s="33"/>
      <c r="J8" s="33"/>
      <c r="K8" s="32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3" x14ac:dyDescent="0.25">
      <c r="A9" s="9"/>
      <c r="B9" s="63"/>
      <c r="C9" s="60"/>
      <c r="D9" s="1"/>
      <c r="E9" s="1"/>
      <c r="F9" s="29"/>
      <c r="G9" s="33"/>
      <c r="H9" s="33"/>
      <c r="I9" s="33"/>
      <c r="J9" s="33"/>
      <c r="K9" s="32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 x14ac:dyDescent="0.25">
      <c r="A10" s="9"/>
      <c r="B10" s="63"/>
      <c r="C10" s="60"/>
      <c r="D10" s="1"/>
      <c r="E10" s="1"/>
      <c r="F10" s="29"/>
      <c r="G10" s="33"/>
      <c r="H10" s="33"/>
      <c r="I10" s="33"/>
      <c r="J10" s="33"/>
      <c r="K10" s="32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1:23" x14ac:dyDescent="0.25">
      <c r="A11" s="9"/>
      <c r="B11" s="63"/>
      <c r="C11" s="60"/>
      <c r="D11" s="1"/>
      <c r="E11" s="1"/>
      <c r="F11" s="29"/>
      <c r="G11" s="33"/>
      <c r="H11" s="33"/>
      <c r="I11" s="33"/>
      <c r="J11" s="33"/>
      <c r="K11" s="32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x14ac:dyDescent="0.25">
      <c r="A12" s="9"/>
      <c r="B12" s="63"/>
      <c r="C12" s="60"/>
      <c r="D12" s="1"/>
      <c r="E12" s="1"/>
      <c r="F12" s="29"/>
      <c r="G12" s="33"/>
      <c r="H12" s="33"/>
      <c r="I12" s="33"/>
      <c r="J12" s="33"/>
      <c r="K12" s="32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x14ac:dyDescent="0.25">
      <c r="A13" s="9"/>
      <c r="B13" s="63"/>
      <c r="C13" s="60"/>
      <c r="D13" s="1"/>
      <c r="E13" s="1"/>
      <c r="F13" s="29"/>
      <c r="G13" s="33"/>
      <c r="H13" s="33"/>
      <c r="I13" s="33"/>
      <c r="J13" s="33"/>
      <c r="K13" s="32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15.75" thickBot="1" x14ac:dyDescent="0.3">
      <c r="A14" s="9"/>
      <c r="B14" s="64"/>
      <c r="C14" s="61"/>
      <c r="D14" s="5"/>
      <c r="E14" s="5"/>
      <c r="F14" s="30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x14ac:dyDescent="0.25">
      <c r="A15" s="26" t="s">
        <v>38</v>
      </c>
      <c r="B15" s="65">
        <f>B3</f>
        <v>171529.50950399999</v>
      </c>
      <c r="C15" s="65">
        <f t="shared" ref="C15:F15" si="0">C3</f>
        <v>196213.12</v>
      </c>
      <c r="D15" s="65"/>
      <c r="E15" s="65"/>
      <c r="F15" s="65">
        <f t="shared" si="0"/>
        <v>167978</v>
      </c>
      <c r="G15" s="27">
        <f t="shared" ref="F15:I15" si="1">G4</f>
        <v>0</v>
      </c>
      <c r="H15" s="27"/>
      <c r="I15" s="27">
        <f t="shared" si="1"/>
        <v>0</v>
      </c>
      <c r="J15" s="27"/>
      <c r="K15" s="27">
        <f>K4</f>
        <v>0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1:23" x14ac:dyDescent="0.25">
      <c r="A16" s="28" t="s">
        <v>39</v>
      </c>
      <c r="B16" s="66"/>
      <c r="C16" s="66"/>
      <c r="D16" s="66"/>
      <c r="E16" s="66"/>
      <c r="F16" s="66"/>
      <c r="G16" s="24">
        <f t="shared" ref="F16:I16" si="2">G5</f>
        <v>0</v>
      </c>
      <c r="H16" s="24"/>
      <c r="I16" s="24">
        <f t="shared" si="2"/>
        <v>0</v>
      </c>
      <c r="J16" s="24"/>
      <c r="K16" s="24">
        <f>K5</f>
        <v>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ht="15.75" thickBot="1" x14ac:dyDescent="0.3">
      <c r="A17" s="25" t="s">
        <v>37</v>
      </c>
      <c r="B17" s="67">
        <f>B2</f>
        <v>221463.50753399997</v>
      </c>
      <c r="C17" s="67">
        <f t="shared" ref="C17:F17" si="3">C2</f>
        <v>253332.77</v>
      </c>
      <c r="D17" s="67"/>
      <c r="E17" s="67"/>
      <c r="F17" s="67">
        <f t="shared" si="3"/>
        <v>221444</v>
      </c>
      <c r="G17" s="35">
        <f t="shared" ref="G17:I17" si="4">G2</f>
        <v>0</v>
      </c>
      <c r="H17" s="35"/>
      <c r="I17" s="35">
        <f t="shared" si="4"/>
        <v>0</v>
      </c>
      <c r="J17" s="35"/>
      <c r="K17" s="35">
        <f>K2+K3</f>
        <v>0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 ht="15.75" thickBot="1" x14ac:dyDescent="0.3">
      <c r="A18" s="6" t="s">
        <v>36</v>
      </c>
      <c r="B18" s="68">
        <f>SUM(B15:B17)</f>
        <v>392993.01703799993</v>
      </c>
      <c r="C18" s="68">
        <f t="shared" ref="C18:F18" si="5">SUM(C15:C17)</f>
        <v>449545.89</v>
      </c>
      <c r="D18" s="68"/>
      <c r="E18" s="68"/>
      <c r="F18" s="68">
        <f t="shared" si="5"/>
        <v>389422</v>
      </c>
      <c r="G18" s="7">
        <f t="shared" ref="F18:I18" si="6">SUM(G2:G14)</f>
        <v>0</v>
      </c>
      <c r="H18" s="7"/>
      <c r="I18" s="7">
        <f t="shared" si="6"/>
        <v>0</v>
      </c>
      <c r="J18" s="7"/>
      <c r="K18" s="7">
        <f>SUM(K2:K14)</f>
        <v>0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25">
      <c r="A19" s="55" t="s">
        <v>77</v>
      </c>
      <c r="B19" s="55"/>
    </row>
    <row r="20" spans="1:23" x14ac:dyDescent="0.25">
      <c r="A20" t="s">
        <v>72</v>
      </c>
      <c r="C20" s="18">
        <v>41578</v>
      </c>
      <c r="D20" s="51">
        <v>243461</v>
      </c>
      <c r="E20" s="51"/>
    </row>
    <row r="21" spans="1:23" x14ac:dyDescent="0.25">
      <c r="A21" s="55" t="s">
        <v>86</v>
      </c>
      <c r="B21" s="55"/>
      <c r="C21" s="18">
        <v>41943</v>
      </c>
    </row>
    <row r="22" spans="1:23" x14ac:dyDescent="0.25">
      <c r="A22" s="55" t="s">
        <v>85</v>
      </c>
      <c r="B22" s="8" t="s">
        <v>89</v>
      </c>
      <c r="C22" s="56" t="s">
        <v>90</v>
      </c>
      <c r="D22" s="8"/>
      <c r="E22" s="15" t="s">
        <v>91</v>
      </c>
      <c r="F22" s="8" t="s">
        <v>87</v>
      </c>
      <c r="G22" s="8" t="s">
        <v>88</v>
      </c>
    </row>
    <row r="23" spans="1:23" x14ac:dyDescent="0.25">
      <c r="A23" s="52">
        <v>25361.64</v>
      </c>
      <c r="B23" s="52">
        <v>23535.68</v>
      </c>
      <c r="C23" s="52">
        <v>1825.96</v>
      </c>
      <c r="D23" s="52"/>
      <c r="E23" s="52">
        <v>219925.32</v>
      </c>
      <c r="F23" s="18">
        <v>42110</v>
      </c>
    </row>
    <row r="24" spans="1:23" x14ac:dyDescent="0.25">
      <c r="A24" s="52">
        <v>25361.64</v>
      </c>
      <c r="B24" s="52">
        <v>23712.2</v>
      </c>
      <c r="C24" s="52">
        <v>1649.44</v>
      </c>
      <c r="D24" s="52"/>
      <c r="E24" s="52">
        <v>196213.12</v>
      </c>
      <c r="F24" s="18">
        <v>42299</v>
      </c>
    </row>
    <row r="25" spans="1:23" x14ac:dyDescent="0.25">
      <c r="A25" s="52">
        <v>25361.64</v>
      </c>
      <c r="B25" s="52">
        <v>23890.04</v>
      </c>
      <c r="C25" s="52">
        <v>1471.6</v>
      </c>
      <c r="D25" s="52"/>
      <c r="E25" s="52">
        <v>172323.08</v>
      </c>
      <c r="F25"/>
      <c r="G25" s="18">
        <v>42491</v>
      </c>
    </row>
    <row r="26" spans="1:23" x14ac:dyDescent="0.25">
      <c r="A26" s="52">
        <v>25361.64</v>
      </c>
      <c r="B26" s="52">
        <v>24069.22</v>
      </c>
      <c r="C26" s="52">
        <v>1292.42</v>
      </c>
      <c r="D26" s="52"/>
      <c r="E26" s="52">
        <v>148253.85999999999</v>
      </c>
      <c r="F26"/>
      <c r="G26" s="18">
        <v>42674</v>
      </c>
    </row>
    <row r="27" spans="1:23" x14ac:dyDescent="0.25">
      <c r="A27" s="52">
        <v>25361.64</v>
      </c>
      <c r="B27" s="52">
        <v>24249.739999999998</v>
      </c>
      <c r="C27" s="52">
        <v>1111.9000000000001</v>
      </c>
      <c r="D27" s="52"/>
      <c r="E27" s="52">
        <v>124004.12</v>
      </c>
      <c r="F27"/>
      <c r="G27" s="18">
        <v>42856</v>
      </c>
    </row>
    <row r="28" spans="1:23" x14ac:dyDescent="0.25">
      <c r="A28" s="52">
        <v>25361.64</v>
      </c>
      <c r="B28" s="52">
        <v>24431.61</v>
      </c>
      <c r="C28" s="52">
        <v>930.03</v>
      </c>
      <c r="D28" s="52"/>
      <c r="E28" s="52">
        <v>99572.51</v>
      </c>
      <c r="F28"/>
      <c r="G28" s="18">
        <v>43039</v>
      </c>
    </row>
    <row r="29" spans="1:23" x14ac:dyDescent="0.25">
      <c r="A29" s="52">
        <v>25361.64</v>
      </c>
      <c r="B29" s="52">
        <v>24614.85</v>
      </c>
      <c r="C29" s="52">
        <v>746.79</v>
      </c>
      <c r="D29" s="52"/>
      <c r="E29" s="52">
        <v>74957.66</v>
      </c>
      <c r="F29"/>
      <c r="G29" s="18">
        <v>43221</v>
      </c>
      <c r="I29" s="8" t="s">
        <v>92</v>
      </c>
    </row>
    <row r="30" spans="1:23" x14ac:dyDescent="0.25">
      <c r="A30" s="52">
        <v>25361.64</v>
      </c>
      <c r="B30" s="52">
        <v>24799.46</v>
      </c>
      <c r="C30" s="52">
        <v>562.17999999999995</v>
      </c>
      <c r="D30" s="52"/>
      <c r="E30" s="52">
        <v>50158.2</v>
      </c>
      <c r="F30"/>
      <c r="G30" s="18">
        <v>43404</v>
      </c>
      <c r="I30" s="52">
        <f>SUM(A25:A29)</f>
        <v>126808.2</v>
      </c>
    </row>
    <row r="31" spans="1:23" x14ac:dyDescent="0.25">
      <c r="A31" s="52">
        <v>25361.64</v>
      </c>
      <c r="B31" s="52">
        <v>24985.45</v>
      </c>
      <c r="C31" s="52">
        <v>376.19</v>
      </c>
      <c r="D31" s="52"/>
      <c r="E31" s="52">
        <v>25172.75</v>
      </c>
      <c r="F31"/>
      <c r="G31" s="18">
        <v>43586</v>
      </c>
    </row>
    <row r="32" spans="1:23" x14ac:dyDescent="0.25">
      <c r="A32" s="52">
        <v>25361.55</v>
      </c>
      <c r="B32" s="52">
        <v>25172.75</v>
      </c>
      <c r="C32" s="52">
        <v>188.8</v>
      </c>
      <c r="D32" s="52"/>
      <c r="E32" s="52">
        <v>0</v>
      </c>
      <c r="F32"/>
      <c r="G32" s="18">
        <v>43769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>
      <selection activeCell="B2" sqref="B2"/>
    </sheetView>
  </sheetViews>
  <sheetFormatPr defaultRowHeight="15" x14ac:dyDescent="0.25"/>
  <cols>
    <col min="1" max="1" width="10.7109375" bestFit="1" customWidth="1"/>
  </cols>
  <sheetData>
    <row r="1" spans="1:1" x14ac:dyDescent="0.25">
      <c r="A1" s="70" t="s">
        <v>67</v>
      </c>
    </row>
    <row r="2" spans="1:1" x14ac:dyDescent="0.25">
      <c r="A2" s="71"/>
    </row>
    <row r="3" spans="1:1" x14ac:dyDescent="0.25">
      <c r="A3" s="71" t="s">
        <v>99</v>
      </c>
    </row>
    <row r="4" spans="1:1" x14ac:dyDescent="0.25">
      <c r="A4" s="71" t="s">
        <v>100</v>
      </c>
    </row>
    <row r="5" spans="1:1" x14ac:dyDescent="0.25">
      <c r="A5" s="71" t="s">
        <v>101</v>
      </c>
    </row>
    <row r="6" spans="1:1" x14ac:dyDescent="0.25">
      <c r="A6" s="71"/>
    </row>
    <row r="7" spans="1:1" x14ac:dyDescent="0.25">
      <c r="A7" s="72" t="s">
        <v>102</v>
      </c>
    </row>
    <row r="8" spans="1:1" x14ac:dyDescent="0.25">
      <c r="A8" s="71" t="s">
        <v>103</v>
      </c>
    </row>
    <row r="9" spans="1:1" x14ac:dyDescent="0.25">
      <c r="A9" s="71" t="s">
        <v>104</v>
      </c>
    </row>
    <row r="10" spans="1:1" x14ac:dyDescent="0.25">
      <c r="A10" s="71"/>
    </row>
    <row r="11" spans="1:1" x14ac:dyDescent="0.25">
      <c r="A11" s="72" t="s">
        <v>105</v>
      </c>
    </row>
    <row r="12" spans="1:1" x14ac:dyDescent="0.25">
      <c r="A12" s="71" t="s">
        <v>106</v>
      </c>
    </row>
    <row r="13" spans="1:1" ht="17.25" x14ac:dyDescent="0.25">
      <c r="A13" s="71" t="s">
        <v>107</v>
      </c>
    </row>
    <row r="14" spans="1:1" x14ac:dyDescent="0.25">
      <c r="A14" s="71" t="s">
        <v>108</v>
      </c>
    </row>
    <row r="15" spans="1:1" x14ac:dyDescent="0.25">
      <c r="A15" s="71" t="s">
        <v>109</v>
      </c>
    </row>
    <row r="16" spans="1:1" x14ac:dyDescent="0.25">
      <c r="A16" s="71" t="s">
        <v>110</v>
      </c>
    </row>
    <row r="17" spans="1:1" x14ac:dyDescent="0.25">
      <c r="A17" s="71" t="s">
        <v>111</v>
      </c>
    </row>
    <row r="18" spans="1:1" x14ac:dyDescent="0.25">
      <c r="A18" s="71" t="s">
        <v>112</v>
      </c>
    </row>
    <row r="19" spans="1:1" x14ac:dyDescent="0.25">
      <c r="A19" s="71" t="s">
        <v>113</v>
      </c>
    </row>
    <row r="20" spans="1:1" x14ac:dyDescent="0.25">
      <c r="A20" s="72"/>
    </row>
    <row r="21" spans="1:1" x14ac:dyDescent="0.25">
      <c r="A21" s="72" t="s">
        <v>114</v>
      </c>
    </row>
    <row r="22" spans="1:1" x14ac:dyDescent="0.25">
      <c r="A22" s="71" t="s">
        <v>115</v>
      </c>
    </row>
    <row r="23" spans="1:1" x14ac:dyDescent="0.25">
      <c r="A23" s="71" t="s">
        <v>116</v>
      </c>
    </row>
    <row r="24" spans="1:1" x14ac:dyDescent="0.25">
      <c r="A24" s="71" t="s">
        <v>117</v>
      </c>
    </row>
    <row r="25" spans="1:1" x14ac:dyDescent="0.25">
      <c r="A25" s="71"/>
    </row>
    <row r="26" spans="1:1" x14ac:dyDescent="0.25">
      <c r="A26" s="72" t="s">
        <v>118</v>
      </c>
    </row>
    <row r="27" spans="1:1" x14ac:dyDescent="0.25">
      <c r="A27" s="71" t="s">
        <v>119</v>
      </c>
    </row>
    <row r="28" spans="1:1" x14ac:dyDescent="0.25">
      <c r="A28" s="71" t="s">
        <v>120</v>
      </c>
    </row>
    <row r="29" spans="1:1" x14ac:dyDescent="0.25">
      <c r="A29" s="71" t="s">
        <v>121</v>
      </c>
    </row>
    <row r="30" spans="1:1" x14ac:dyDescent="0.25">
      <c r="A30" s="71" t="s">
        <v>122</v>
      </c>
    </row>
    <row r="31" spans="1:1" x14ac:dyDescent="0.25">
      <c r="A31" s="71"/>
    </row>
    <row r="32" spans="1:1" x14ac:dyDescent="0.25">
      <c r="A32" s="72" t="s">
        <v>123</v>
      </c>
    </row>
    <row r="33" spans="1:1" x14ac:dyDescent="0.25">
      <c r="A33" s="71" t="s">
        <v>124</v>
      </c>
    </row>
    <row r="34" spans="1:1" x14ac:dyDescent="0.25">
      <c r="A34" s="71" t="s">
        <v>125</v>
      </c>
    </row>
    <row r="35" spans="1:1" x14ac:dyDescent="0.25">
      <c r="A35" s="71" t="s">
        <v>126</v>
      </c>
    </row>
    <row r="36" spans="1:1" x14ac:dyDescent="0.25">
      <c r="A36" s="71" t="s">
        <v>127</v>
      </c>
    </row>
    <row r="37" spans="1:1" x14ac:dyDescent="0.25">
      <c r="A37" s="71" t="s">
        <v>128</v>
      </c>
    </row>
    <row r="38" spans="1:1" x14ac:dyDescent="0.25">
      <c r="A38" s="71" t="s">
        <v>129</v>
      </c>
    </row>
    <row r="39" spans="1:1" x14ac:dyDescent="0.25">
      <c r="A39" s="71"/>
    </row>
    <row r="40" spans="1:1" x14ac:dyDescent="0.25">
      <c r="A40" s="7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pane ySplit="1" topLeftCell="A2" activePane="bottomLeft" state="frozen"/>
      <selection pane="bottomLeft" activeCell="E2" sqref="E2"/>
    </sheetView>
  </sheetViews>
  <sheetFormatPr defaultRowHeight="15" x14ac:dyDescent="0.25"/>
  <cols>
    <col min="1" max="1" width="28" bestFit="1" customWidth="1"/>
    <col min="2" max="2" width="20.28515625" customWidth="1"/>
    <col min="3" max="3" width="16.5703125" style="51" bestFit="1" customWidth="1"/>
    <col min="4" max="4" width="14.42578125" style="52" bestFit="1" customWidth="1"/>
    <col min="5" max="6" width="18.5703125" style="52" bestFit="1" customWidth="1"/>
    <col min="7" max="8" width="19.140625" style="53" bestFit="1" customWidth="1"/>
  </cols>
  <sheetData>
    <row r="1" spans="1:8" s="8" customFormat="1" x14ac:dyDescent="0.25">
      <c r="A1" s="8" t="s">
        <v>56</v>
      </c>
      <c r="B1" s="8" t="s">
        <v>57</v>
      </c>
      <c r="C1" s="50" t="s">
        <v>58</v>
      </c>
      <c r="D1" s="56" t="s">
        <v>59</v>
      </c>
      <c r="E1" s="56" t="s">
        <v>130</v>
      </c>
      <c r="F1" s="56" t="s">
        <v>131</v>
      </c>
      <c r="G1" s="54" t="s">
        <v>54</v>
      </c>
      <c r="H1" s="54" t="s">
        <v>55</v>
      </c>
    </row>
    <row r="2" spans="1:8" x14ac:dyDescent="0.25">
      <c r="A2" s="18">
        <v>41369</v>
      </c>
      <c r="B2" t="s">
        <v>69</v>
      </c>
      <c r="C2" s="51">
        <v>0</v>
      </c>
    </row>
    <row r="3" spans="1:8" x14ac:dyDescent="0.25">
      <c r="A3" s="18">
        <v>41571</v>
      </c>
      <c r="B3" t="s">
        <v>70</v>
      </c>
      <c r="C3" s="51">
        <v>172708.11</v>
      </c>
      <c r="D3" s="52">
        <f>C3</f>
        <v>172708.11</v>
      </c>
      <c r="E3" s="52">
        <f>C3</f>
        <v>172708.11</v>
      </c>
      <c r="G3" s="53">
        <f>E3/D4</f>
        <v>0.50004072230747743</v>
      </c>
    </row>
    <row r="4" spans="1:8" x14ac:dyDescent="0.25">
      <c r="A4" s="18">
        <v>41571</v>
      </c>
      <c r="B4" t="s">
        <v>70</v>
      </c>
      <c r="C4" s="51">
        <v>172679.98</v>
      </c>
      <c r="D4" s="52">
        <f>D3+C4</f>
        <v>345388.08999999997</v>
      </c>
      <c r="F4" s="52">
        <f>C4</f>
        <v>172679.98</v>
      </c>
      <c r="H4" s="53">
        <f>F4/D4</f>
        <v>0.49995927769252269</v>
      </c>
    </row>
    <row r="5" spans="1:8" x14ac:dyDescent="0.25">
      <c r="A5" s="18">
        <v>41578</v>
      </c>
      <c r="B5" t="s">
        <v>71</v>
      </c>
      <c r="C5" s="51">
        <v>-40</v>
      </c>
      <c r="D5" s="52">
        <f t="shared" ref="D5:D11" si="0">D4+C5</f>
        <v>345348.08999999997</v>
      </c>
      <c r="E5" s="52">
        <f>C5*G3</f>
        <v>-20.001628892299095</v>
      </c>
      <c r="F5" s="52">
        <f>C5*H4</f>
        <v>-19.998371107700908</v>
      </c>
    </row>
    <row r="6" spans="1:8" x14ac:dyDescent="0.25">
      <c r="A6" s="18">
        <v>41578</v>
      </c>
      <c r="B6" t="s">
        <v>71</v>
      </c>
      <c r="C6" s="51">
        <v>-40</v>
      </c>
      <c r="D6" s="52">
        <f t="shared" si="0"/>
        <v>345308.08999999997</v>
      </c>
      <c r="E6" s="52">
        <f>C6*G3</f>
        <v>-20.001628892299095</v>
      </c>
      <c r="F6" s="52">
        <f>C6*H4</f>
        <v>-19.998371107700908</v>
      </c>
    </row>
    <row r="7" spans="1:8" x14ac:dyDescent="0.25">
      <c r="A7" s="18">
        <v>41578</v>
      </c>
      <c r="B7" t="s">
        <v>72</v>
      </c>
      <c r="C7" s="51">
        <v>-243461</v>
      </c>
      <c r="D7" s="52">
        <f t="shared" si="0"/>
        <v>101847.08999999997</v>
      </c>
      <c r="E7" s="52">
        <f>C7*G3</f>
        <v>-121740.41429370076</v>
      </c>
      <c r="F7" s="52">
        <f>C7*H4</f>
        <v>-121720.58570629927</v>
      </c>
    </row>
    <row r="8" spans="1:8" x14ac:dyDescent="0.25">
      <c r="A8" s="18">
        <v>41578</v>
      </c>
      <c r="B8" t="s">
        <v>73</v>
      </c>
      <c r="C8" s="51">
        <v>-22049.88</v>
      </c>
      <c r="D8" s="52">
        <f t="shared" si="0"/>
        <v>79797.209999999963</v>
      </c>
      <c r="E8" s="52">
        <f>C8*G3</f>
        <v>-11025.837921993201</v>
      </c>
      <c r="F8" s="52">
        <f>C8*H4</f>
        <v>-11024.042078006803</v>
      </c>
    </row>
    <row r="9" spans="1:8" x14ac:dyDescent="0.25">
      <c r="A9" s="18">
        <v>41583</v>
      </c>
      <c r="B9" t="s">
        <v>70</v>
      </c>
      <c r="C9" s="51">
        <v>70864.929999999993</v>
      </c>
      <c r="D9" s="52">
        <f t="shared" si="0"/>
        <v>150662.13999999996</v>
      </c>
      <c r="E9" s="52">
        <f>C9</f>
        <v>70864.929999999993</v>
      </c>
    </row>
    <row r="10" spans="1:8" x14ac:dyDescent="0.25">
      <c r="A10" s="18">
        <v>41583</v>
      </c>
      <c r="B10" t="s">
        <v>70</v>
      </c>
      <c r="C10" s="51">
        <v>70669.58</v>
      </c>
      <c r="D10" s="52">
        <f t="shared" si="0"/>
        <v>221331.71999999997</v>
      </c>
      <c r="F10" s="52">
        <f>C10</f>
        <v>70669.58</v>
      </c>
    </row>
    <row r="11" spans="1:8" x14ac:dyDescent="0.25">
      <c r="A11" s="18">
        <v>41734</v>
      </c>
      <c r="B11" t="s">
        <v>74</v>
      </c>
      <c r="D11" s="52">
        <f t="shared" si="0"/>
        <v>221331.71999999997</v>
      </c>
      <c r="E11" s="52">
        <f>SUM(E2:E10)</f>
        <v>110766.78452652143</v>
      </c>
      <c r="F11" s="52">
        <f>SUM(F2:F10)</f>
        <v>110564.93547347852</v>
      </c>
      <c r="G11" s="53">
        <f>E11/D11</f>
        <v>0.50045598763033805</v>
      </c>
      <c r="H11" s="53">
        <f>F11/D11</f>
        <v>0.49954401236966184</v>
      </c>
    </row>
    <row r="12" spans="1:8" x14ac:dyDescent="0.25">
      <c r="A12" s="18">
        <v>42099</v>
      </c>
      <c r="B12" t="s">
        <v>69</v>
      </c>
      <c r="D12" s="52">
        <v>221331.72</v>
      </c>
    </row>
    <row r="13" spans="1:8" x14ac:dyDescent="0.25">
      <c r="A13" s="18">
        <v>42110</v>
      </c>
      <c r="B13" t="s">
        <v>79</v>
      </c>
      <c r="C13" s="51">
        <v>25361.64</v>
      </c>
      <c r="D13" s="52">
        <f>D12+C13</f>
        <v>246693.36</v>
      </c>
    </row>
    <row r="14" spans="1:8" x14ac:dyDescent="0.25">
      <c r="A14" s="18">
        <v>42117</v>
      </c>
      <c r="B14" t="s">
        <v>80</v>
      </c>
      <c r="C14" s="51">
        <v>-13389.08</v>
      </c>
      <c r="D14" s="52">
        <f>D13+C14</f>
        <v>233304.28</v>
      </c>
    </row>
    <row r="15" spans="1:8" x14ac:dyDescent="0.25">
      <c r="A15" s="18">
        <v>42299</v>
      </c>
      <c r="B15" t="s">
        <v>79</v>
      </c>
      <c r="C15" s="51">
        <v>25361.64</v>
      </c>
      <c r="D15" s="52">
        <f>D14+C15</f>
        <v>258665.91999999998</v>
      </c>
    </row>
    <row r="16" spans="1:8" x14ac:dyDescent="0.25">
      <c r="A16" s="18">
        <v>42465</v>
      </c>
      <c r="B16" t="s">
        <v>74</v>
      </c>
      <c r="D16" s="52">
        <v>258665.92</v>
      </c>
    </row>
    <row r="17" spans="1:4" x14ac:dyDescent="0.25">
      <c r="A17" s="18">
        <v>42830</v>
      </c>
      <c r="B17" t="s">
        <v>74</v>
      </c>
      <c r="D17" s="52">
        <v>258665.92</v>
      </c>
    </row>
    <row r="18" spans="1:4" x14ac:dyDescent="0.25">
      <c r="A18" s="18">
        <v>42831</v>
      </c>
      <c r="B18" t="s">
        <v>81</v>
      </c>
      <c r="C18" s="51">
        <v>-3829.79</v>
      </c>
      <c r="D18" s="52">
        <f>D17+C18</f>
        <v>254836.13</v>
      </c>
    </row>
    <row r="19" spans="1:4" x14ac:dyDescent="0.25">
      <c r="A19" s="18">
        <v>43042</v>
      </c>
      <c r="B19" t="s">
        <v>82</v>
      </c>
      <c r="C19" s="51">
        <v>95.71</v>
      </c>
      <c r="D19" s="52">
        <f>D18+C19</f>
        <v>254931.84</v>
      </c>
    </row>
    <row r="20" spans="1:4" x14ac:dyDescent="0.25">
      <c r="A20" s="18">
        <v>43052</v>
      </c>
      <c r="B20" t="s">
        <v>93</v>
      </c>
      <c r="C20" s="51">
        <v>95.29</v>
      </c>
      <c r="D20" s="52">
        <f>D19+C20</f>
        <v>255027.13</v>
      </c>
    </row>
    <row r="21" spans="1:4" x14ac:dyDescent="0.25">
      <c r="A21" s="18">
        <v>43077</v>
      </c>
      <c r="B21" t="s">
        <v>51</v>
      </c>
      <c r="C21" s="51">
        <v>-1694.36</v>
      </c>
      <c r="D21" s="52">
        <f>D20+C21</f>
        <v>253332.77000000002</v>
      </c>
    </row>
    <row r="22" spans="1:4" x14ac:dyDescent="0.25">
      <c r="A22" s="18">
        <v>43196</v>
      </c>
      <c r="B22" t="s">
        <v>78</v>
      </c>
      <c r="D22" s="52">
        <v>253332.77</v>
      </c>
    </row>
  </sheetData>
  <autoFilter ref="A1:H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 Capture</vt:lpstr>
      <vt:lpstr>Valuation</vt:lpstr>
      <vt:lpstr>Bank &amp; Notes</vt:lpstr>
      <vt:lpstr>Fund Split</vt:lpstr>
      <vt:lpstr>payments_per_year</vt:lpstr>
      <vt:lpstr>start_date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2018-06-07T11:07:11Z</dcterms:modified>
</cp:coreProperties>
</file>