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amed\Documents\KEARSLEY GROUP\MR MADHOO &amp; MEENAL MEHTA-PENSION SCHEME\"/>
    </mc:Choice>
  </mc:AlternateContent>
  <xr:revisionPtr revIDLastSave="0" documentId="13_ncr:1_{AA273591-EAF6-4F13-86A8-6CB3F99B06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COUNTS 2024" sheetId="12" r:id="rId1"/>
    <sheet name="INTEREST" sheetId="2" r:id="rId2"/>
    <sheet name="PENSION DRWAN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7" i="12" l="1"/>
  <c r="A35" i="12"/>
  <c r="K67" i="12" l="1"/>
  <c r="C43" i="2" l="1"/>
  <c r="D43" i="2"/>
  <c r="E43" i="2"/>
  <c r="F57" i="12"/>
  <c r="F56" i="12"/>
  <c r="C20" i="12" l="1"/>
  <c r="P69" i="12"/>
  <c r="C12" i="12" l="1"/>
  <c r="J58" i="12" s="1"/>
  <c r="F43" i="2"/>
  <c r="C38" i="12"/>
  <c r="G43" i="2" l="1"/>
  <c r="C21" i="12" l="1"/>
  <c r="K65" i="12" s="1"/>
  <c r="C19" i="12"/>
  <c r="B43" i="2" l="1"/>
  <c r="H43" i="2"/>
  <c r="I43" i="2"/>
  <c r="C18" i="12" l="1"/>
  <c r="C15" i="9" l="1"/>
  <c r="C18" i="9"/>
  <c r="C13" i="9"/>
  <c r="C11" i="9"/>
  <c r="C10" i="9"/>
  <c r="C8" i="9"/>
  <c r="H25" i="9"/>
  <c r="C25" i="9" l="1"/>
  <c r="J43" i="2" l="1"/>
  <c r="K43" i="2"/>
  <c r="F25" i="9"/>
  <c r="C27" i="9" s="1"/>
  <c r="F62" i="12"/>
  <c r="E47" i="12"/>
  <c r="F35" i="12" s="1"/>
  <c r="F47" i="12" s="1"/>
  <c r="G35" i="12" s="1"/>
  <c r="G47" i="12" s="1"/>
  <c r="H35" i="12" s="1"/>
  <c r="H47" i="12" s="1"/>
  <c r="I35" i="12" s="1"/>
  <c r="I47" i="12" s="1"/>
  <c r="J35" i="12" s="1"/>
  <c r="J47" i="12" s="1"/>
  <c r="K35" i="12" s="1"/>
  <c r="K47" i="12" s="1"/>
  <c r="L35" i="12" s="1"/>
  <c r="L47" i="12" s="1"/>
  <c r="M35" i="12" s="1"/>
  <c r="M47" i="12" s="1"/>
  <c r="N35" i="12" s="1"/>
  <c r="N47" i="12" s="1"/>
  <c r="O35" i="12" s="1"/>
  <c r="O47" i="12" s="1"/>
  <c r="P35" i="12" s="1"/>
  <c r="P47" i="12" s="1"/>
  <c r="C44" i="12"/>
  <c r="C43" i="12"/>
  <c r="C39" i="12"/>
  <c r="J59" i="12" s="1"/>
  <c r="C37" i="12"/>
  <c r="E24" i="12"/>
  <c r="F8" i="12" s="1"/>
  <c r="F24" i="12" s="1"/>
  <c r="G8" i="12" s="1"/>
  <c r="G24" i="12" s="1"/>
  <c r="H8" i="12" s="1"/>
  <c r="H24" i="12" s="1"/>
  <c r="I8" i="12" s="1"/>
  <c r="I24" i="12" s="1"/>
  <c r="J8" i="12" s="1"/>
  <c r="J24" i="12" s="1"/>
  <c r="K8" i="12" s="1"/>
  <c r="K24" i="12" s="1"/>
  <c r="L8" i="12" s="1"/>
  <c r="L24" i="12" s="1"/>
  <c r="M8" i="12" s="1"/>
  <c r="M24" i="12" s="1"/>
  <c r="N8" i="12" s="1"/>
  <c r="N24" i="12" s="1"/>
  <c r="O8" i="12" s="1"/>
  <c r="O24" i="12" s="1"/>
  <c r="P8" i="12" s="1"/>
  <c r="P24" i="12" s="1"/>
  <c r="K63" i="12"/>
  <c r="C17" i="12"/>
  <c r="K64" i="12" s="1"/>
  <c r="C15" i="12"/>
  <c r="C11" i="12"/>
  <c r="J57" i="12" s="1"/>
  <c r="C10" i="12"/>
  <c r="F69" i="12" l="1"/>
  <c r="K56" i="12"/>
  <c r="C24" i="12"/>
  <c r="C57" i="12" s="1"/>
  <c r="C47" i="12"/>
  <c r="C56" i="12" s="1"/>
  <c r="K61" i="12"/>
  <c r="C62" i="12" l="1"/>
  <c r="K69" i="12"/>
  <c r="L43" i="2" l="1"/>
  <c r="M43" i="2" l="1"/>
  <c r="U43" i="2"/>
  <c r="T43" i="2"/>
  <c r="S43" i="2"/>
  <c r="Q43" i="2"/>
  <c r="P43" i="2"/>
  <c r="O43" i="2"/>
  <c r="N43" i="2"/>
  <c r="C69" i="12" l="1"/>
</calcChain>
</file>

<file path=xl/sharedStrings.xml><?xml version="1.0" encoding="utf-8"?>
<sst xmlns="http://schemas.openxmlformats.org/spreadsheetml/2006/main" count="261" uniqueCount="101">
  <si>
    <t xml:space="preserve"> </t>
  </si>
  <si>
    <t>INTEREST RECEIVED</t>
  </si>
  <si>
    <t>ROMEERA PENSION SCHEME</t>
  </si>
  <si>
    <t>2005 / 2006</t>
  </si>
  <si>
    <t>2006 / 2007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</si>
  <si>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</si>
  <si>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</si>
  <si>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</si>
  <si>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</si>
  <si>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</si>
  <si>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</si>
  <si>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</si>
  <si>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</si>
  <si>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</si>
  <si>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</si>
  <si>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</si>
  <si>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</si>
  <si>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2007 / 2008</t>
  </si>
  <si>
    <t>2008 / 2009</t>
  </si>
  <si>
    <t>NATWEST BANK Plc</t>
  </si>
  <si>
    <t>NOV.,</t>
  </si>
  <si>
    <t>OCT.,</t>
  </si>
  <si>
    <t>SEPT.,</t>
  </si>
  <si>
    <t>DEC.,</t>
  </si>
  <si>
    <t>JAN.,</t>
  </si>
  <si>
    <t>FEB.,</t>
  </si>
  <si>
    <t>AMOUNT</t>
  </si>
  <si>
    <t>Balance Sheet Value</t>
  </si>
  <si>
    <t>RECEIPTS:</t>
  </si>
  <si>
    <t>PAYMENTS:</t>
  </si>
  <si>
    <t>Interest</t>
  </si>
  <si>
    <t>R E C O N C I L I A T I O N:</t>
  </si>
  <si>
    <t>MR &amp; MRS M MEHTA - PENSION SCHEME</t>
  </si>
  <si>
    <t>2009 / 2010</t>
  </si>
  <si>
    <t>HM Revenue &amp; Customs - Tax</t>
  </si>
  <si>
    <t>Natwest - Current account</t>
  </si>
  <si>
    <t>2010 / 2011</t>
  </si>
  <si>
    <t>Mr and Mrs M MEHTA - PENSION SCHEME</t>
  </si>
  <si>
    <t>2011 / 2012</t>
  </si>
  <si>
    <t>LIQUIDITY SELCET ACCOUNT - 30 DAYS NOTICE</t>
  </si>
  <si>
    <t>INTEREST - Liquidity Select 30 day</t>
  </si>
  <si>
    <t>Period</t>
  </si>
  <si>
    <t>2012 / 2013</t>
  </si>
  <si>
    <t>2013 / 2014</t>
  </si>
  <si>
    <t>2014 / 2015</t>
  </si>
  <si>
    <t>CURRENT ACCOUNT</t>
  </si>
  <si>
    <t>Current Account - Pound Sterling</t>
  </si>
  <si>
    <t>Tax Paid</t>
  </si>
  <si>
    <t>HMRC</t>
  </si>
  <si>
    <t>17th February, 2009</t>
  </si>
  <si>
    <t>8th April, 2010</t>
  </si>
  <si>
    <t>24th March, 2011</t>
  </si>
  <si>
    <t>14th February, 2011</t>
  </si>
  <si>
    <t>19th October, 2011</t>
  </si>
  <si>
    <t>19th October, 2010</t>
  </si>
  <si>
    <t>2015 / 2016</t>
  </si>
  <si>
    <t>2016 / 2017</t>
  </si>
  <si>
    <t>Pension Paid</t>
  </si>
  <si>
    <t>Pension Amount</t>
  </si>
  <si>
    <t>%</t>
  </si>
  <si>
    <t>Mrs Meenal Mehta</t>
  </si>
  <si>
    <t>Mr Madhoo Mehta</t>
  </si>
  <si>
    <t>Accrued Income &amp; Expenses:</t>
  </si>
  <si>
    <t>Romeera House - Rent</t>
  </si>
  <si>
    <t>Legal &amp; Professional fees</t>
  </si>
  <si>
    <t>Liquidity Deposit Account</t>
  </si>
  <si>
    <t>2017 / 2018</t>
  </si>
  <si>
    <r>
      <t>Romeera House</t>
    </r>
    <r>
      <rPr>
        <b/>
        <sz val="10"/>
        <rFont val="Arial"/>
        <family val="2"/>
      </rPr>
      <t xml:space="preserve"> - Rent</t>
    </r>
  </si>
  <si>
    <t>Romeera House - building expenditure</t>
  </si>
  <si>
    <t>2018 / 2019</t>
  </si>
  <si>
    <r>
      <rPr>
        <b/>
        <sz val="10"/>
        <rFont val="Arial"/>
        <family val="2"/>
      </rPr>
      <t xml:space="preserve">RH - </t>
    </r>
    <r>
      <rPr>
        <sz val="10"/>
        <rFont val="Arial"/>
        <family val="2"/>
      </rPr>
      <t>Refurb. Building expenditure</t>
    </r>
  </si>
  <si>
    <t>Overheads</t>
  </si>
  <si>
    <t>2019 / 2020</t>
  </si>
  <si>
    <t>MMC Limited</t>
  </si>
  <si>
    <t>2020 / 2021</t>
  </si>
  <si>
    <t>2021 / 2022</t>
  </si>
  <si>
    <t xml:space="preserve">Liquidity Select 30 day  </t>
  </si>
  <si>
    <r>
      <t xml:space="preserve">Romeera House </t>
    </r>
    <r>
      <rPr>
        <b/>
        <sz val="10"/>
        <rFont val="Arial"/>
        <family val="2"/>
      </rPr>
      <t>KAL Rent</t>
    </r>
  </si>
  <si>
    <r>
      <t xml:space="preserve">Romeera House </t>
    </r>
    <r>
      <rPr>
        <b/>
        <sz val="10"/>
        <rFont val="Arial"/>
        <family val="2"/>
      </rPr>
      <t>ANDT Rent</t>
    </r>
  </si>
  <si>
    <t xml:space="preserve">Pension - Information Commission's Office  </t>
  </si>
  <si>
    <t xml:space="preserve">The Pensions Regulator - Levy  </t>
  </si>
  <si>
    <t xml:space="preserve">Pension Practitioner.Com Limited  </t>
  </si>
  <si>
    <r>
      <rPr>
        <b/>
        <sz val="10"/>
        <rFont val="Arial"/>
        <family val="2"/>
      </rPr>
      <t xml:space="preserve">RH - </t>
    </r>
    <r>
      <rPr>
        <sz val="10"/>
        <rFont val="Arial"/>
        <family val="2"/>
      </rPr>
      <t xml:space="preserve">Refurb. Building expenditure  </t>
    </r>
  </si>
  <si>
    <r>
      <t>Rent</t>
    </r>
    <r>
      <rPr>
        <b/>
        <sz val="10"/>
        <rFont val="Arial"/>
        <family val="2"/>
      </rPr>
      <t xml:space="preserve"> - KAL</t>
    </r>
  </si>
  <si>
    <r>
      <t>Rent</t>
    </r>
    <r>
      <rPr>
        <b/>
        <sz val="10"/>
        <rFont val="Arial"/>
        <family val="2"/>
      </rPr>
      <t xml:space="preserve"> - ANDT Ltd</t>
    </r>
  </si>
  <si>
    <t>Mr.&amp; Mrs M Mehta P.S.  -  current account</t>
  </si>
  <si>
    <t>31/03/2023</t>
  </si>
  <si>
    <t xml:space="preserve">BNP Paribas Real Estate - valuation fee  </t>
  </si>
  <si>
    <t>2021 / 2023</t>
  </si>
  <si>
    <t>2023 / 2024</t>
  </si>
  <si>
    <t>Appreciation in valuation of RH</t>
  </si>
  <si>
    <t>ACCOUNTS</t>
  </si>
  <si>
    <t>Year Ended 31st March, 2024</t>
  </si>
  <si>
    <t>Opening Balance - 01/04/2023</t>
  </si>
  <si>
    <t>Closing Balance - 31/03/2024</t>
  </si>
  <si>
    <t>Closing balances at - 31st March, 2024</t>
  </si>
  <si>
    <t>31/03/2024</t>
  </si>
  <si>
    <t>Romeera House, CM24 1QL valuation 22/11/2022</t>
  </si>
  <si>
    <t>Opening Balances - 01/04/2023</t>
  </si>
  <si>
    <t>Closing Balances - 31/03/2024</t>
  </si>
  <si>
    <t>Pension drawn by Mr Madhoo and Mrs Meenal Mehta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</si>
</sst>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[Red]\(\ #,##0.00\ \)"/>
    <numFmt numFmtId="165" formatCode="#,##0.00;[Red]\(#,##0.00\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b/>
      <sz val="10"/>
      <color theme="4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43" fontId="4" fillId="0" borderId="0" xfId="1" applyFont="1"/>
    <xf numFmtId="0" fontId="5" fillId="0" borderId="0" xfId="0" applyFont="1"/>
    <xf numFmtId="164" fontId="0" fillId="0" borderId="0" xfId="1" applyNumberFormat="1" applyFont="1"/>
    <xf numFmtId="164" fontId="4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right"/>
    </xf>
    <xf numFmtId="14" fontId="2" fillId="0" borderId="0" xfId="0" applyNumberFormat="1" applyFont="1" applyAlignment="1">
      <alignment horizontal="center"/>
    </xf>
    <xf numFmtId="164" fontId="2" fillId="0" borderId="2" xfId="0" applyNumberFormat="1" applyFont="1" applyBorder="1"/>
    <xf numFmtId="164" fontId="3" fillId="0" borderId="2" xfId="0" applyNumberFormat="1" applyFont="1" applyBorder="1"/>
    <xf numFmtId="0" fontId="3" fillId="0" borderId="0" xfId="0" applyFont="1"/>
    <xf numFmtId="164" fontId="0" fillId="0" borderId="3" xfId="1" applyNumberFormat="1" applyFont="1" applyBorder="1"/>
    <xf numFmtId="164" fontId="3" fillId="0" borderId="0" xfId="1" applyNumberFormat="1" applyFont="1"/>
    <xf numFmtId="164" fontId="4" fillId="0" borderId="3" xfId="1" applyNumberFormat="1" applyFont="1" applyBorder="1"/>
    <xf numFmtId="164" fontId="5" fillId="0" borderId="0" xfId="1" applyNumberFormat="1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1" applyNumberFormat="1" applyFont="1"/>
    <xf numFmtId="43" fontId="1" fillId="0" borderId="0" xfId="1" applyFont="1"/>
    <xf numFmtId="0" fontId="3" fillId="0" borderId="0" xfId="0" applyFont="1" applyAlignment="1">
      <alignment horizontal="left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0" fillId="0" borderId="0" xfId="1" applyNumberFormat="1" applyFont="1" applyBorder="1"/>
    <xf numFmtId="0" fontId="3" fillId="2" borderId="1" xfId="0" applyFont="1" applyFill="1" applyBorder="1" applyAlignment="1">
      <alignment horizontal="left"/>
    </xf>
    <xf numFmtId="164" fontId="3" fillId="2" borderId="1" xfId="1" quotePrefix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0" fontId="7" fillId="0" borderId="1" xfId="0" applyFont="1" applyBorder="1" applyAlignment="1">
      <alignment horizontal="left"/>
    </xf>
    <xf numFmtId="164" fontId="0" fillId="0" borderId="1" xfId="1" applyNumberFormat="1" applyFont="1" applyBorder="1"/>
    <xf numFmtId="43" fontId="2" fillId="0" borderId="2" xfId="1" applyFont="1" applyBorder="1"/>
    <xf numFmtId="43" fontId="0" fillId="0" borderId="0" xfId="0" applyNumberForma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1" fillId="0" borderId="0" xfId="1" applyNumberFormat="1" applyFont="1" applyAlignment="1"/>
    <xf numFmtId="164" fontId="2" fillId="0" borderId="0" xfId="1" applyNumberFormat="1" applyFont="1" applyBorder="1"/>
    <xf numFmtId="0" fontId="0" fillId="3" borderId="0" xfId="0" applyFill="1"/>
    <xf numFmtId="0" fontId="2" fillId="3" borderId="0" xfId="0" applyFont="1" applyFill="1"/>
    <xf numFmtId="0" fontId="3" fillId="3" borderId="0" xfId="0" applyFont="1" applyFill="1" applyAlignment="1">
      <alignment horizontal="left"/>
    </xf>
    <xf numFmtId="43" fontId="3" fillId="0" borderId="2" xfId="1" applyFont="1" applyBorder="1"/>
    <xf numFmtId="165" fontId="0" fillId="0" borderId="0" xfId="0" applyNumberFormat="1"/>
    <xf numFmtId="165" fontId="0" fillId="0" borderId="0" xfId="1" applyNumberFormat="1" applyFont="1"/>
    <xf numFmtId="165" fontId="2" fillId="0" borderId="2" xfId="1" applyNumberFormat="1" applyFont="1" applyBorder="1"/>
    <xf numFmtId="165" fontId="0" fillId="0" borderId="0" xfId="1" applyNumberFormat="1" applyFont="1" applyBorder="1"/>
    <xf numFmtId="165" fontId="1" fillId="0" borderId="0" xfId="1" applyNumberFormat="1" applyFont="1" applyAlignment="1">
      <alignment horizontal="left"/>
    </xf>
    <xf numFmtId="43" fontId="4" fillId="0" borderId="0" xfId="1" applyFont="1" applyAlignment="1">
      <alignment horizontal="right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right" vertical="top"/>
    </xf>
    <xf numFmtId="164" fontId="2" fillId="0" borderId="0" xfId="1" applyNumberFormat="1" applyFont="1" applyAlignment="1"/>
    <xf numFmtId="164" fontId="9" fillId="0" borderId="2" xfId="1" applyNumberFormat="1" applyFont="1" applyBorder="1"/>
    <xf numFmtId="165" fontId="1" fillId="0" borderId="0" xfId="0" applyNumberFormat="1" applyFont="1"/>
    <xf numFmtId="165" fontId="1" fillId="0" borderId="0" xfId="1" applyNumberFormat="1" applyFont="1" applyAlignment="1"/>
    <xf numFmtId="164" fontId="2" fillId="0" borderId="2" xfId="1" applyNumberFormat="1" applyFont="1" applyBorder="1"/>
    <xf numFmtId="0" fontId="3" fillId="2" borderId="1" xfId="0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9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64" fontId="2" fillId="0" borderId="0" xfId="1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"/>
  <sheetViews>
    <sheetView tabSelected="1" workbookViewId="0">
      <pane xSplit="3" ySplit="6" topLeftCell="D7" activePane="bottomRight" state="frozen"/>
      <selection pane="topRight" activeCell="C1" sqref="C1"/>
      <selection pane="bottomLeft" activeCell="A6" sqref="A6"/>
      <selection pane="bottomRight" activeCell="C3" sqref="C3"/>
    </sheetView>
  </sheetViews>
  <sheetFormatPr defaultRowHeight="12.75" x14ac:dyDescent="0.2"/>
  <cols>
    <col min="1" max="1" width="37" customWidth="1"/>
    <col min="2" max="2" width="5.7109375" customWidth="1"/>
    <col min="3" max="3" width="16.140625" bestFit="1" customWidth="1"/>
    <col min="4" max="4" width="5.7109375" customWidth="1"/>
    <col min="5" max="5" width="16.85546875" customWidth="1"/>
    <col min="6" max="8" width="14.42578125" customWidth="1"/>
    <col min="9" max="9" width="16" customWidth="1"/>
    <col min="10" max="12" width="14.42578125" customWidth="1"/>
    <col min="13" max="13" width="16.140625" bestFit="1" customWidth="1"/>
    <col min="14" max="15" width="14.42578125" customWidth="1"/>
    <col min="16" max="16" width="15.140625" bestFit="1" customWidth="1"/>
  </cols>
  <sheetData>
    <row r="1" spans="1:16" ht="15" customHeight="1" x14ac:dyDescent="0.25">
      <c r="A1" s="63" t="s">
        <v>37</v>
      </c>
      <c r="B1" s="63"/>
      <c r="C1" s="63"/>
      <c r="D1" s="38"/>
    </row>
    <row r="3" spans="1:16" x14ac:dyDescent="0.2">
      <c r="A3" s="16" t="s">
        <v>92</v>
      </c>
      <c r="B3" s="16"/>
    </row>
    <row r="4" spans="1:16" x14ac:dyDescent="0.2">
      <c r="A4" s="16"/>
    </row>
    <row r="5" spans="1:16" ht="13.5" thickBot="1" x14ac:dyDescent="0.25">
      <c r="A5" s="31" t="s">
        <v>45</v>
      </c>
      <c r="C5" s="39"/>
    </row>
    <row r="6" spans="1:16" x14ac:dyDescent="0.2">
      <c r="C6" s="13" t="s">
        <v>26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22</v>
      </c>
      <c r="K6" s="2" t="s">
        <v>21</v>
      </c>
      <c r="L6" s="2" t="s">
        <v>20</v>
      </c>
      <c r="M6" s="2" t="s">
        <v>23</v>
      </c>
      <c r="N6" s="2" t="s">
        <v>24</v>
      </c>
      <c r="O6" s="2" t="s">
        <v>25</v>
      </c>
      <c r="P6" s="2" t="s">
        <v>16</v>
      </c>
    </row>
    <row r="8" spans="1:16" x14ac:dyDescent="0.2">
      <c r="A8" s="3" t="s">
        <v>93</v>
      </c>
      <c r="B8" s="3"/>
      <c r="C8" s="11">
        <v>2074.61</v>
      </c>
      <c r="E8" s="11">
        <v>2074.61</v>
      </c>
      <c r="F8" s="9">
        <f>E24</f>
        <v>3574.61</v>
      </c>
      <c r="G8" s="9">
        <f t="shared" ref="G8:P8" si="0">F24</f>
        <v>3574.61</v>
      </c>
      <c r="H8" s="9">
        <f t="shared" si="0"/>
        <v>3574.61</v>
      </c>
      <c r="I8" s="9">
        <f t="shared" si="0"/>
        <v>5074.6100000000006</v>
      </c>
      <c r="J8" s="9">
        <f t="shared" si="0"/>
        <v>5074.6100000000006</v>
      </c>
      <c r="K8" s="9">
        <f t="shared" si="0"/>
        <v>3649.0100000000007</v>
      </c>
      <c r="L8" s="9">
        <f t="shared" si="0"/>
        <v>5149.01</v>
      </c>
      <c r="M8" s="9">
        <f t="shared" si="0"/>
        <v>5149.01</v>
      </c>
      <c r="N8" s="9">
        <f t="shared" si="0"/>
        <v>6614.01</v>
      </c>
      <c r="O8" s="9">
        <f t="shared" si="0"/>
        <v>6614.01</v>
      </c>
      <c r="P8" s="9">
        <f t="shared" si="0"/>
        <v>6614.01</v>
      </c>
    </row>
    <row r="9" spans="1:16" x14ac:dyDescent="0.2">
      <c r="A9" s="16" t="s">
        <v>28</v>
      </c>
      <c r="B9" s="16"/>
      <c r="C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2">
      <c r="A10" s="22" t="s">
        <v>76</v>
      </c>
      <c r="B10" s="21"/>
      <c r="C10" s="9">
        <f>SUM(E10:P10)</f>
        <v>0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 x14ac:dyDescent="0.2">
      <c r="A11" s="54" t="s">
        <v>77</v>
      </c>
      <c r="B11" s="12"/>
      <c r="C11" s="9">
        <f>SUM(E11:P11)</f>
        <v>0</v>
      </c>
      <c r="E11" s="23"/>
      <c r="F11" s="9"/>
      <c r="G11" s="9"/>
      <c r="H11" s="9"/>
      <c r="I11" s="9"/>
      <c r="J11" s="9"/>
      <c r="K11" s="9"/>
      <c r="L11" s="9"/>
      <c r="M11" s="9"/>
      <c r="N11" s="9"/>
      <c r="O11" s="23"/>
      <c r="P11" s="9"/>
    </row>
    <row r="12" spans="1:16" x14ac:dyDescent="0.2">
      <c r="A12" s="22" t="s">
        <v>78</v>
      </c>
      <c r="B12" s="22"/>
      <c r="C12" s="9">
        <f t="shared" ref="C12" si="1">SUM(E12:P12)</f>
        <v>6000</v>
      </c>
      <c r="E12" s="23">
        <v>1500</v>
      </c>
      <c r="F12" s="23"/>
      <c r="G12" s="9"/>
      <c r="H12" s="9">
        <v>1500</v>
      </c>
      <c r="I12" s="9"/>
      <c r="J12" s="9"/>
      <c r="K12" s="9">
        <v>1500</v>
      </c>
      <c r="L12" s="9"/>
      <c r="M12" s="9">
        <v>1500</v>
      </c>
      <c r="N12" s="9"/>
      <c r="O12" s="9"/>
      <c r="P12" s="9"/>
    </row>
    <row r="13" spans="1:16" x14ac:dyDescent="0.2">
      <c r="A13" s="12"/>
      <c r="C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x14ac:dyDescent="0.2">
      <c r="A14" s="25" t="s">
        <v>29</v>
      </c>
      <c r="B14" s="25"/>
      <c r="C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x14ac:dyDescent="0.2">
      <c r="A15" s="22" t="s">
        <v>76</v>
      </c>
      <c r="B15" s="21"/>
      <c r="C15" s="9">
        <f>SUM(E15:P15)</f>
        <v>0</v>
      </c>
      <c r="E15" s="23"/>
      <c r="F15" s="20"/>
      <c r="G15" s="23"/>
      <c r="H15" s="20"/>
      <c r="I15" s="20"/>
      <c r="J15" s="23"/>
      <c r="K15" s="20"/>
      <c r="L15" s="20"/>
      <c r="M15" s="20"/>
      <c r="N15" s="23"/>
      <c r="O15" s="20"/>
      <c r="P15" s="20"/>
    </row>
    <row r="16" spans="1:16" x14ac:dyDescent="0.2">
      <c r="A16" s="29" t="s">
        <v>0</v>
      </c>
      <c r="B16" s="29"/>
      <c r="C16" s="9" t="s"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2">
      <c r="A17" s="22" t="s">
        <v>79</v>
      </c>
      <c r="B17" s="22"/>
      <c r="C17" s="9">
        <f t="shared" ref="C17" si="2">SUM(E17:P17)</f>
        <v>-35</v>
      </c>
      <c r="E17" s="9"/>
      <c r="F17" s="9"/>
      <c r="G17" s="9"/>
      <c r="H17" s="9"/>
      <c r="I17" s="9"/>
      <c r="J17" s="9"/>
      <c r="K17" s="9"/>
      <c r="L17" s="9"/>
      <c r="M17" s="9">
        <v>-35</v>
      </c>
      <c r="N17" s="9"/>
      <c r="O17" s="9"/>
      <c r="P17" s="9"/>
    </row>
    <row r="18" spans="1:16" x14ac:dyDescent="0.2">
      <c r="A18" s="22" t="s">
        <v>80</v>
      </c>
      <c r="B18" s="22"/>
      <c r="C18" s="9">
        <f t="shared" ref="C18:C21" si="3">SUM(E18:P18)</f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x14ac:dyDescent="0.2">
      <c r="A19" s="22" t="s">
        <v>81</v>
      </c>
      <c r="B19" s="22"/>
      <c r="C19" s="9">
        <f t="shared" si="3"/>
        <v>-1425.6</v>
      </c>
      <c r="E19" s="9"/>
      <c r="F19" s="9"/>
      <c r="G19" s="9"/>
      <c r="H19" s="9"/>
      <c r="I19" s="9"/>
      <c r="J19" s="9">
        <v>-1425.6</v>
      </c>
      <c r="K19" s="9"/>
      <c r="L19" s="9"/>
      <c r="M19" s="9"/>
      <c r="N19" s="9"/>
      <c r="O19" s="9"/>
      <c r="P19" s="9"/>
    </row>
    <row r="20" spans="1:16" x14ac:dyDescent="0.2">
      <c r="A20" s="22" t="s">
        <v>87</v>
      </c>
      <c r="B20" s="22"/>
      <c r="C20" s="9">
        <f t="shared" si="3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x14ac:dyDescent="0.2">
      <c r="A21" s="54" t="s">
        <v>82</v>
      </c>
      <c r="B21" s="22"/>
      <c r="C21" s="9">
        <f t="shared" si="3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x14ac:dyDescent="0.2">
      <c r="A22" s="12" t="s">
        <v>0</v>
      </c>
      <c r="B22" s="12"/>
      <c r="C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x14ac:dyDescent="0.2">
      <c r="A23" s="12" t="s">
        <v>0</v>
      </c>
      <c r="B23" s="12"/>
      <c r="C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ht="13.5" thickBot="1" x14ac:dyDescent="0.25">
      <c r="A24" s="3" t="s">
        <v>94</v>
      </c>
      <c r="B24" s="3"/>
      <c r="C24" s="59">
        <f>SUM(C8:C23)</f>
        <v>6614.01</v>
      </c>
      <c r="E24" s="59">
        <f t="shared" ref="E24:P24" si="4">SUM(E8:E23)</f>
        <v>3574.61</v>
      </c>
      <c r="F24" s="59">
        <f t="shared" si="4"/>
        <v>3574.61</v>
      </c>
      <c r="G24" s="59">
        <f t="shared" si="4"/>
        <v>3574.61</v>
      </c>
      <c r="H24" s="59">
        <f t="shared" si="4"/>
        <v>5074.6100000000006</v>
      </c>
      <c r="I24" s="59">
        <f t="shared" si="4"/>
        <v>5074.6100000000006</v>
      </c>
      <c r="J24" s="59">
        <f t="shared" si="4"/>
        <v>3649.0100000000007</v>
      </c>
      <c r="K24" s="59">
        <f t="shared" si="4"/>
        <v>5149.01</v>
      </c>
      <c r="L24" s="59">
        <f t="shared" si="4"/>
        <v>5149.01</v>
      </c>
      <c r="M24" s="59">
        <f t="shared" si="4"/>
        <v>6614.01</v>
      </c>
      <c r="N24" s="59">
        <f t="shared" si="4"/>
        <v>6614.01</v>
      </c>
      <c r="O24" s="59">
        <f t="shared" si="4"/>
        <v>6614.01</v>
      </c>
      <c r="P24" s="59">
        <f t="shared" si="4"/>
        <v>6614.01</v>
      </c>
    </row>
    <row r="25" spans="1:16" ht="13.5" thickTop="1" x14ac:dyDescent="0.2">
      <c r="C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x14ac:dyDescent="0.2">
      <c r="C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x14ac:dyDescent="0.2">
      <c r="C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x14ac:dyDescent="0.2">
      <c r="C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x14ac:dyDescent="0.2">
      <c r="C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x14ac:dyDescent="0.2">
      <c r="C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ht="13.5" thickBot="1" x14ac:dyDescent="0.25">
      <c r="A31" s="31" t="s">
        <v>39</v>
      </c>
      <c r="B31" s="31"/>
      <c r="C31" s="31"/>
      <c r="E31" s="34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</row>
    <row r="32" spans="1:16" x14ac:dyDescent="0.2">
      <c r="C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x14ac:dyDescent="0.2">
      <c r="A33" s="2" t="s">
        <v>19</v>
      </c>
      <c r="B33" s="2"/>
      <c r="C33" s="13" t="s">
        <v>26</v>
      </c>
      <c r="E33" s="2" t="s">
        <v>5</v>
      </c>
      <c r="F33" s="2" t="s">
        <v>6</v>
      </c>
      <c r="G33" s="2" t="s">
        <v>7</v>
      </c>
      <c r="H33" s="2" t="s">
        <v>8</v>
      </c>
      <c r="I33" s="2" t="s">
        <v>9</v>
      </c>
      <c r="J33" s="2" t="s">
        <v>22</v>
      </c>
      <c r="K33" s="2" t="s">
        <v>21</v>
      </c>
      <c r="L33" s="2" t="s">
        <v>20</v>
      </c>
      <c r="M33" s="2" t="s">
        <v>23</v>
      </c>
      <c r="N33" s="2" t="s">
        <v>24</v>
      </c>
      <c r="O33" s="2" t="s">
        <v>25</v>
      </c>
      <c r="P33" s="2" t="s">
        <v>16</v>
      </c>
    </row>
    <row r="35" spans="1:16" x14ac:dyDescent="0.2">
      <c r="A35" s="3" t="str">
        <f>A8</f>
        <v>Opening Balance - 01/04/2023</v>
      </c>
      <c r="B35" s="3"/>
      <c r="C35" s="11">
        <v>9835897.7100000009</v>
      </c>
      <c r="E35" s="11">
        <v>9835897.7100000009</v>
      </c>
      <c r="F35" s="9">
        <f t="shared" ref="F35:P35" si="5">E47</f>
        <v>9843577.790000001</v>
      </c>
      <c r="G35" s="9">
        <f t="shared" si="5"/>
        <v>9853569.7000000011</v>
      </c>
      <c r="H35" s="9">
        <f t="shared" si="5"/>
        <v>9909503.1100000013</v>
      </c>
      <c r="I35" s="9">
        <f t="shared" si="5"/>
        <v>9922331.1700000018</v>
      </c>
      <c r="J35" s="9">
        <f t="shared" si="5"/>
        <v>9936045.7300000023</v>
      </c>
      <c r="K35" s="9">
        <f t="shared" si="5"/>
        <v>9949466.200000003</v>
      </c>
      <c r="L35" s="9">
        <f t="shared" si="5"/>
        <v>10009351.580000004</v>
      </c>
      <c r="M35" s="9">
        <f t="shared" si="5"/>
        <v>10024982.620000003</v>
      </c>
      <c r="N35" s="9">
        <f t="shared" si="5"/>
        <v>10085116.220000003</v>
      </c>
      <c r="O35" s="9">
        <f t="shared" si="5"/>
        <v>10102440.520000003</v>
      </c>
      <c r="P35" s="9">
        <f t="shared" si="5"/>
        <v>10117691.050000003</v>
      </c>
    </row>
    <row r="36" spans="1:16" x14ac:dyDescent="0.2">
      <c r="A36" s="16" t="s">
        <v>28</v>
      </c>
      <c r="B36" s="16"/>
      <c r="C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x14ac:dyDescent="0.2">
      <c r="A37" s="21" t="s">
        <v>35</v>
      </c>
      <c r="B37" s="21"/>
      <c r="C37" s="9">
        <f>SUM(E37:P37)</f>
        <v>0</v>
      </c>
      <c r="E37" s="23"/>
      <c r="F37" s="20"/>
      <c r="G37" s="23"/>
      <c r="H37" s="23"/>
      <c r="I37" s="23"/>
      <c r="J37" s="20"/>
      <c r="K37" s="20"/>
      <c r="L37" s="20"/>
      <c r="M37" s="20"/>
      <c r="N37" s="23"/>
      <c r="O37" s="20"/>
      <c r="P37" s="20"/>
    </row>
    <row r="38" spans="1:16" x14ac:dyDescent="0.2">
      <c r="A38" s="22" t="s">
        <v>67</v>
      </c>
      <c r="B38" s="12"/>
      <c r="C38" s="9">
        <f>SUM(E38:P38)</f>
        <v>180000</v>
      </c>
      <c r="E38" s="23"/>
      <c r="F38" s="20"/>
      <c r="G38" s="23">
        <v>45000</v>
      </c>
      <c r="H38" s="23"/>
      <c r="I38" s="23"/>
      <c r="J38" s="23"/>
      <c r="K38" s="20">
        <v>45000</v>
      </c>
      <c r="L38" s="20"/>
      <c r="M38" s="23">
        <v>45000</v>
      </c>
      <c r="N38" s="23"/>
      <c r="O38" s="20"/>
      <c r="P38" s="23">
        <v>45000</v>
      </c>
    </row>
    <row r="39" spans="1:16" x14ac:dyDescent="0.2">
      <c r="A39" s="22" t="s">
        <v>40</v>
      </c>
      <c r="B39" s="22"/>
      <c r="C39" s="9">
        <f>SUM(E39:P39)</f>
        <v>161540.22</v>
      </c>
      <c r="E39" s="23">
        <v>7680.08</v>
      </c>
      <c r="F39" s="23">
        <v>9991.91</v>
      </c>
      <c r="G39" s="23">
        <v>10933.41</v>
      </c>
      <c r="H39" s="23">
        <v>12828.06</v>
      </c>
      <c r="I39" s="23">
        <v>13714.56</v>
      </c>
      <c r="J39" s="23">
        <v>13420.47</v>
      </c>
      <c r="K39" s="23">
        <v>14885.38</v>
      </c>
      <c r="L39" s="23">
        <v>15631.04</v>
      </c>
      <c r="M39" s="23">
        <v>15133.6</v>
      </c>
      <c r="N39" s="23">
        <v>17324.3</v>
      </c>
      <c r="O39" s="23">
        <v>15250.53</v>
      </c>
      <c r="P39" s="23">
        <v>14746.88</v>
      </c>
    </row>
    <row r="40" spans="1:16" x14ac:dyDescent="0.2">
      <c r="A40" s="22"/>
      <c r="B40" s="22"/>
      <c r="C40" s="9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 x14ac:dyDescent="0.2">
      <c r="A41" s="12"/>
      <c r="B41" s="12"/>
      <c r="C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x14ac:dyDescent="0.2">
      <c r="A42" s="25" t="s">
        <v>29</v>
      </c>
      <c r="B42" s="25"/>
      <c r="C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x14ac:dyDescent="0.2">
      <c r="A43" s="22" t="s">
        <v>85</v>
      </c>
      <c r="B43" s="22"/>
      <c r="C43" s="9">
        <f>SUM(E43:P43)</f>
        <v>0</v>
      </c>
      <c r="E43" s="9"/>
      <c r="F43" s="9"/>
      <c r="G43" s="9"/>
      <c r="H43" s="9"/>
      <c r="I43" s="9"/>
      <c r="J43" s="9"/>
      <c r="K43" s="9"/>
      <c r="L43" s="9"/>
      <c r="M43" s="9"/>
      <c r="N43" s="23"/>
      <c r="O43" s="9"/>
      <c r="P43" s="9"/>
    </row>
    <row r="44" spans="1:16" x14ac:dyDescent="0.2">
      <c r="A44" s="22" t="s">
        <v>82</v>
      </c>
      <c r="B44" s="22"/>
      <c r="C44" s="9">
        <f>SUM(E44:P44)</f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x14ac:dyDescent="0.2">
      <c r="A45" s="22"/>
      <c r="B45" s="22"/>
      <c r="C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x14ac:dyDescent="0.2">
      <c r="A46" s="12"/>
      <c r="B46" s="12"/>
      <c r="C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3.5" thickBot="1" x14ac:dyDescent="0.25">
      <c r="A47" s="3" t="str">
        <f>A24</f>
        <v>Closing Balance - 31/03/2024</v>
      </c>
      <c r="B47" s="3"/>
      <c r="C47" s="59">
        <f>SUM(C35:C46)</f>
        <v>10177437.930000002</v>
      </c>
      <c r="E47" s="59">
        <f t="shared" ref="E47:P47" si="6">SUM(E35:E46)</f>
        <v>9843577.790000001</v>
      </c>
      <c r="F47" s="59">
        <f t="shared" si="6"/>
        <v>9853569.7000000011</v>
      </c>
      <c r="G47" s="59">
        <f t="shared" si="6"/>
        <v>9909503.1100000013</v>
      </c>
      <c r="H47" s="59">
        <f t="shared" si="6"/>
        <v>9922331.1700000018</v>
      </c>
      <c r="I47" s="59">
        <f t="shared" si="6"/>
        <v>9936045.7300000023</v>
      </c>
      <c r="J47" s="59">
        <f t="shared" si="6"/>
        <v>9949466.200000003</v>
      </c>
      <c r="K47" s="59">
        <f t="shared" si="6"/>
        <v>10009351.580000004</v>
      </c>
      <c r="L47" s="59">
        <f t="shared" si="6"/>
        <v>10024982.620000003</v>
      </c>
      <c r="M47" s="59">
        <f t="shared" si="6"/>
        <v>10085116.220000003</v>
      </c>
      <c r="N47" s="59">
        <f t="shared" si="6"/>
        <v>10102440.520000003</v>
      </c>
      <c r="O47" s="59">
        <f t="shared" si="6"/>
        <v>10117691.050000003</v>
      </c>
      <c r="P47" s="59">
        <f t="shared" si="6"/>
        <v>10177437.930000003</v>
      </c>
    </row>
    <row r="48" spans="1:16" ht="13.5" thickTop="1" x14ac:dyDescent="0.2">
      <c r="C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x14ac:dyDescent="0.2">
      <c r="C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x14ac:dyDescent="0.2">
      <c r="C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x14ac:dyDescent="0.2">
      <c r="C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 x14ac:dyDescent="0.2">
      <c r="C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 x14ac:dyDescent="0.2">
      <c r="C53" s="9"/>
      <c r="E53" s="9"/>
      <c r="F53" s="9"/>
      <c r="G53" s="9"/>
      <c r="H53" s="9"/>
      <c r="I53" s="9"/>
      <c r="J53" s="9"/>
      <c r="K53" s="9"/>
      <c r="L53" s="9"/>
    </row>
    <row r="54" spans="1:16" ht="13.5" thickBot="1" x14ac:dyDescent="0.25">
      <c r="A54" s="60" t="s">
        <v>91</v>
      </c>
      <c r="C54" s="32" t="s">
        <v>96</v>
      </c>
      <c r="E54" s="33"/>
      <c r="F54" s="32" t="s">
        <v>86</v>
      </c>
      <c r="H54" s="9"/>
      <c r="I54" s="61" t="s">
        <v>31</v>
      </c>
      <c r="J54" s="61"/>
      <c r="K54" s="61"/>
      <c r="L54" s="9"/>
      <c r="M54" s="61" t="s">
        <v>68</v>
      </c>
      <c r="N54" s="61"/>
      <c r="O54" s="61"/>
    </row>
    <row r="55" spans="1:16" x14ac:dyDescent="0.2">
      <c r="C55" s="9"/>
      <c r="E55" s="9"/>
      <c r="F55" s="10"/>
      <c r="H55" s="9"/>
      <c r="I55" s="9"/>
      <c r="J55" s="9"/>
      <c r="K55" s="9"/>
      <c r="L55" s="9"/>
    </row>
    <row r="56" spans="1:16" x14ac:dyDescent="0.2">
      <c r="A56" s="26" t="s">
        <v>65</v>
      </c>
      <c r="C56" s="9">
        <f>SUM(C47)</f>
        <v>10177437.930000002</v>
      </c>
      <c r="E56" s="9"/>
      <c r="F56" s="10">
        <f>SUM(C35)</f>
        <v>9835897.7100000009</v>
      </c>
      <c r="H56" s="9"/>
      <c r="I56" s="64" t="s">
        <v>98</v>
      </c>
      <c r="J56" s="64"/>
      <c r="K56" s="11">
        <f>SUM(F62)</f>
        <v>11887972.32</v>
      </c>
      <c r="L56" s="9"/>
      <c r="M56" s="57"/>
      <c r="N56" s="57"/>
      <c r="O56" s="57"/>
      <c r="P56" s="57">
        <v>0</v>
      </c>
    </row>
    <row r="57" spans="1:16" x14ac:dyDescent="0.2">
      <c r="A57" t="s">
        <v>46</v>
      </c>
      <c r="C57" s="9">
        <f>C24</f>
        <v>6614.01</v>
      </c>
      <c r="E57" s="9"/>
      <c r="F57" s="10">
        <f>SUM(C8)</f>
        <v>2074.61</v>
      </c>
      <c r="H57" s="9"/>
      <c r="I57" s="23" t="s">
        <v>83</v>
      </c>
      <c r="J57" s="9">
        <f>SUM(C11+C38)</f>
        <v>180000</v>
      </c>
      <c r="K57" s="9"/>
      <c r="L57" s="9"/>
      <c r="M57" s="57"/>
      <c r="N57" s="57"/>
      <c r="O57" s="57"/>
      <c r="P57" s="46">
        <v>0</v>
      </c>
    </row>
    <row r="58" spans="1:16" x14ac:dyDescent="0.2">
      <c r="A58" s="65" t="s">
        <v>97</v>
      </c>
      <c r="B58" s="66"/>
      <c r="C58" s="9">
        <v>3200000</v>
      </c>
      <c r="E58" s="9"/>
      <c r="F58" s="10">
        <v>2050000</v>
      </c>
      <c r="H58" s="9"/>
      <c r="I58" s="23" t="s">
        <v>84</v>
      </c>
      <c r="J58" s="30">
        <f>SUM(C12)</f>
        <v>6000</v>
      </c>
      <c r="K58" s="9"/>
      <c r="L58" s="9"/>
      <c r="M58" s="50"/>
      <c r="N58" s="58"/>
      <c r="O58" s="58"/>
      <c r="P58" s="57">
        <v>0</v>
      </c>
    </row>
    <row r="59" spans="1:16" x14ac:dyDescent="0.2">
      <c r="A59" s="29"/>
      <c r="B59" s="52"/>
      <c r="C59" s="9"/>
      <c r="E59" s="9"/>
      <c r="F59" s="10"/>
      <c r="H59" s="9"/>
      <c r="I59" s="9" t="s">
        <v>30</v>
      </c>
      <c r="J59" s="30">
        <f>SUM(C39)</f>
        <v>161540.22</v>
      </c>
      <c r="K59" s="9"/>
      <c r="L59" s="9"/>
      <c r="M59" s="58"/>
      <c r="N59" s="58"/>
      <c r="O59" s="58"/>
      <c r="P59" s="46">
        <v>0</v>
      </c>
    </row>
    <row r="60" spans="1:16" x14ac:dyDescent="0.2">
      <c r="A60" s="26" t="s">
        <v>0</v>
      </c>
      <c r="C60" s="23" t="s">
        <v>0</v>
      </c>
      <c r="E60" s="9"/>
      <c r="F60" s="10" t="s">
        <v>0</v>
      </c>
      <c r="H60" s="9"/>
      <c r="I60" s="23" t="s">
        <v>0</v>
      </c>
      <c r="J60" s="17" t="s">
        <v>0</v>
      </c>
      <c r="K60" s="9"/>
      <c r="L60" s="9"/>
      <c r="M60" s="50"/>
      <c r="N60" s="50"/>
      <c r="O60" s="50"/>
      <c r="P60" s="49">
        <v>0</v>
      </c>
    </row>
    <row r="61" spans="1:16" x14ac:dyDescent="0.2">
      <c r="C61" s="17" t="s">
        <v>0</v>
      </c>
      <c r="E61" s="9"/>
      <c r="F61" s="19" t="s">
        <v>0</v>
      </c>
      <c r="G61" s="8" t="s">
        <v>0</v>
      </c>
      <c r="H61" s="9" t="s">
        <v>0</v>
      </c>
      <c r="I61" s="9" t="s">
        <v>0</v>
      </c>
      <c r="J61" s="9"/>
      <c r="K61" s="9">
        <f>SUM(J57:J60)</f>
        <v>347540.22</v>
      </c>
      <c r="L61" s="9"/>
      <c r="M61" s="3"/>
      <c r="N61" s="3"/>
      <c r="O61" s="50"/>
      <c r="P61" s="49">
        <v>0</v>
      </c>
    </row>
    <row r="62" spans="1:16" x14ac:dyDescent="0.2">
      <c r="A62" s="16" t="s">
        <v>95</v>
      </c>
      <c r="B62" s="55"/>
      <c r="C62" s="11">
        <f>SUM(C56:C61)</f>
        <v>13384051.940000001</v>
      </c>
      <c r="E62" s="9"/>
      <c r="F62" s="18">
        <f>SUM(F56:F61)</f>
        <v>11887972.32</v>
      </c>
      <c r="H62" s="9"/>
      <c r="I62" s="29" t="s">
        <v>0</v>
      </c>
      <c r="J62" s="28"/>
      <c r="K62" s="9" t="s">
        <v>0</v>
      </c>
      <c r="L62" s="9"/>
      <c r="M62" s="26"/>
      <c r="P62" s="49"/>
    </row>
    <row r="63" spans="1:16" x14ac:dyDescent="0.2">
      <c r="A63" s="26" t="s">
        <v>0</v>
      </c>
      <c r="B63" s="26"/>
      <c r="C63" s="23" t="s">
        <v>0</v>
      </c>
      <c r="E63" s="9"/>
      <c r="F63" s="10" t="s">
        <v>0</v>
      </c>
      <c r="H63" s="9"/>
      <c r="I63" s="28" t="s">
        <v>34</v>
      </c>
      <c r="J63" s="28"/>
      <c r="K63" s="9">
        <f>C22</f>
        <v>0</v>
      </c>
      <c r="L63" s="9"/>
      <c r="M63" s="26"/>
      <c r="P63" s="49"/>
    </row>
    <row r="64" spans="1:16" x14ac:dyDescent="0.2">
      <c r="A64" s="26" t="s">
        <v>0</v>
      </c>
      <c r="B64" s="26"/>
      <c r="C64" s="9" t="s">
        <v>0</v>
      </c>
      <c r="E64" s="9"/>
      <c r="F64" s="10" t="s">
        <v>0</v>
      </c>
      <c r="H64" s="9"/>
      <c r="I64" s="23" t="s">
        <v>71</v>
      </c>
      <c r="J64" s="9"/>
      <c r="K64" s="9">
        <f>SUM(C17:C20)</f>
        <v>-1460.6</v>
      </c>
      <c r="L64" s="9"/>
      <c r="M64" s="26"/>
      <c r="P64" s="49"/>
    </row>
    <row r="65" spans="1:16" x14ac:dyDescent="0.2">
      <c r="A65" s="3" t="s">
        <v>62</v>
      </c>
      <c r="B65" s="26"/>
      <c r="C65" s="9" t="s">
        <v>0</v>
      </c>
      <c r="E65" s="9"/>
      <c r="F65" s="10" t="s">
        <v>0</v>
      </c>
      <c r="H65" s="9"/>
      <c r="I65" s="65" t="s">
        <v>70</v>
      </c>
      <c r="J65" s="65"/>
      <c r="K65" s="23">
        <f>SUM(C21)</f>
        <v>0</v>
      </c>
      <c r="L65" s="9"/>
      <c r="M65" s="50"/>
      <c r="N65" s="50"/>
      <c r="O65" s="50"/>
      <c r="P65" s="49"/>
    </row>
    <row r="66" spans="1:16" x14ac:dyDescent="0.2">
      <c r="A66" s="22" t="s">
        <v>63</v>
      </c>
      <c r="B66" s="8"/>
      <c r="C66" s="9">
        <v>-45000</v>
      </c>
      <c r="E66" s="9"/>
      <c r="F66" s="10">
        <v>-45000</v>
      </c>
      <c r="H66" s="9"/>
      <c r="I66" s="40" t="s">
        <v>0</v>
      </c>
      <c r="J66" s="40"/>
      <c r="K66" s="41" t="s">
        <v>0</v>
      </c>
      <c r="L66" s="9"/>
      <c r="M66" s="50"/>
      <c r="N66" s="50"/>
      <c r="O66" s="50"/>
      <c r="P66" s="49"/>
    </row>
    <row r="67" spans="1:16" x14ac:dyDescent="0.2">
      <c r="A67" s="22" t="s">
        <v>64</v>
      </c>
      <c r="B67" s="8"/>
      <c r="C67" s="9">
        <v>-2000</v>
      </c>
      <c r="E67" s="9"/>
      <c r="F67" s="10">
        <v>-2875</v>
      </c>
      <c r="H67" s="9"/>
      <c r="I67" s="23" t="s">
        <v>90</v>
      </c>
      <c r="J67" s="9"/>
      <c r="K67" s="9">
        <f>SUM(C58)-F58</f>
        <v>1150000</v>
      </c>
      <c r="L67" s="9"/>
      <c r="M67" s="57"/>
      <c r="N67" s="57"/>
      <c r="O67" s="57"/>
      <c r="P67" s="57"/>
    </row>
    <row r="68" spans="1:16" x14ac:dyDescent="0.2">
      <c r="E68" s="9"/>
      <c r="F68" s="6"/>
      <c r="H68" s="9"/>
      <c r="I68" s="9"/>
      <c r="J68" s="9"/>
      <c r="K68" s="9"/>
      <c r="L68" s="9"/>
      <c r="M68" s="47"/>
      <c r="N68" s="47"/>
      <c r="O68" s="47"/>
      <c r="P68" s="47"/>
    </row>
    <row r="69" spans="1:16" ht="13.5" thickBot="1" x14ac:dyDescent="0.25">
      <c r="A69" s="3" t="s">
        <v>27</v>
      </c>
      <c r="B69" s="3"/>
      <c r="C69" s="14">
        <f>SUM(C62:C68)</f>
        <v>13337051.940000001</v>
      </c>
      <c r="E69" s="9"/>
      <c r="F69" s="15">
        <f>SUM(F62:F68)</f>
        <v>11840097.32</v>
      </c>
      <c r="H69" s="9"/>
      <c r="I69" s="62" t="s">
        <v>99</v>
      </c>
      <c r="J69" s="62"/>
      <c r="K69" s="56">
        <f>SUM(K56:K68)</f>
        <v>13384051.940000001</v>
      </c>
      <c r="L69" s="9"/>
      <c r="M69" s="47"/>
      <c r="N69" s="47"/>
      <c r="O69" s="47"/>
      <c r="P69" s="48">
        <f>SUM(P56:P68)</f>
        <v>0</v>
      </c>
    </row>
    <row r="70" spans="1:16" ht="13.5" thickTop="1" x14ac:dyDescent="0.2">
      <c r="E70" s="9"/>
      <c r="F70" s="6"/>
      <c r="H70" s="9"/>
      <c r="I70" s="9"/>
      <c r="J70" s="9"/>
      <c r="K70" s="9"/>
      <c r="L70" s="9"/>
      <c r="M70" s="47"/>
      <c r="N70" s="47"/>
      <c r="O70" s="47"/>
      <c r="P70" s="47"/>
    </row>
    <row r="71" spans="1:16" x14ac:dyDescent="0.2">
      <c r="M71" s="46"/>
      <c r="N71" s="46"/>
      <c r="O71" s="46"/>
      <c r="P71" s="46"/>
    </row>
    <row r="72" spans="1:16" x14ac:dyDescent="0.2">
      <c r="M72" s="46"/>
      <c r="N72" s="46"/>
      <c r="O72" s="46"/>
      <c r="P72" s="46"/>
    </row>
    <row r="73" spans="1:16" x14ac:dyDescent="0.2">
      <c r="M73" s="46"/>
      <c r="N73" s="46"/>
      <c r="O73" s="46"/>
      <c r="P73" s="46"/>
    </row>
    <row r="74" spans="1:16" x14ac:dyDescent="0.2">
      <c r="M74" s="46"/>
      <c r="N74" s="46"/>
      <c r="O74" s="46"/>
      <c r="P74" s="46"/>
    </row>
  </sheetData>
  <mergeCells count="7">
    <mergeCell ref="M54:O54"/>
    <mergeCell ref="I69:J69"/>
    <mergeCell ref="A1:C1"/>
    <mergeCell ref="I54:K54"/>
    <mergeCell ref="I56:J56"/>
    <mergeCell ref="I65:J65"/>
    <mergeCell ref="A58:B58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9"/>
  <sheetViews>
    <sheetView workbookViewId="0">
      <selection activeCell="C3" sqref="C3"/>
    </sheetView>
  </sheetViews>
  <sheetFormatPr defaultRowHeight="12.75" x14ac:dyDescent="0.2"/>
  <cols>
    <col min="1" max="1" width="19.140625" customWidth="1"/>
    <col min="2" max="17" width="11.7109375" customWidth="1"/>
    <col min="18" max="18" width="5.7109375" customWidth="1"/>
    <col min="19" max="21" width="11.140625" customWidth="1"/>
  </cols>
  <sheetData>
    <row r="1" spans="1:21" x14ac:dyDescent="0.2">
      <c r="R1" s="70"/>
    </row>
    <row r="2" spans="1:21" ht="15.75" x14ac:dyDescent="0.25">
      <c r="A2" s="68" t="s">
        <v>1</v>
      </c>
      <c r="B2" s="68"/>
      <c r="C2" s="53"/>
      <c r="D2" s="53"/>
      <c r="E2" s="5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71"/>
    </row>
    <row r="3" spans="1:21" x14ac:dyDescent="0.2">
      <c r="R3" s="70"/>
      <c r="T3" s="6"/>
      <c r="U3" s="6"/>
    </row>
    <row r="4" spans="1:21" ht="13.5" thickBot="1" x14ac:dyDescent="0.25">
      <c r="A4" s="16" t="s">
        <v>0</v>
      </c>
      <c r="B4" s="67" t="s">
        <v>32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44"/>
      <c r="S4" s="67" t="s">
        <v>2</v>
      </c>
      <c r="T4" s="67"/>
      <c r="U4" s="67"/>
    </row>
    <row r="5" spans="1:21" x14ac:dyDescent="0.2">
      <c r="R5" s="42"/>
      <c r="T5" s="6"/>
      <c r="U5" s="6"/>
    </row>
    <row r="6" spans="1:21" ht="13.5" thickBot="1" x14ac:dyDescent="0.25">
      <c r="B6" s="4" t="s">
        <v>89</v>
      </c>
      <c r="C6" s="27" t="s">
        <v>88</v>
      </c>
      <c r="D6" s="4" t="s">
        <v>75</v>
      </c>
      <c r="E6" s="27" t="s">
        <v>74</v>
      </c>
      <c r="F6" s="4" t="s">
        <v>72</v>
      </c>
      <c r="G6" s="27" t="s">
        <v>69</v>
      </c>
      <c r="H6" s="4" t="s">
        <v>66</v>
      </c>
      <c r="I6" s="27" t="s">
        <v>56</v>
      </c>
      <c r="J6" s="4" t="s">
        <v>55</v>
      </c>
      <c r="K6" s="27" t="s">
        <v>44</v>
      </c>
      <c r="L6" s="4" t="s">
        <v>43</v>
      </c>
      <c r="M6" s="27" t="s">
        <v>42</v>
      </c>
      <c r="N6" s="4" t="s">
        <v>38</v>
      </c>
      <c r="O6" s="27" t="s">
        <v>36</v>
      </c>
      <c r="P6" s="4" t="s">
        <v>33</v>
      </c>
      <c r="Q6" s="27" t="s">
        <v>18</v>
      </c>
      <c r="R6" s="42"/>
      <c r="S6" s="4" t="s">
        <v>17</v>
      </c>
      <c r="T6" s="27" t="s">
        <v>4</v>
      </c>
      <c r="U6" s="4" t="s">
        <v>3</v>
      </c>
    </row>
    <row r="7" spans="1:21" x14ac:dyDescent="0.2">
      <c r="B7" s="2"/>
      <c r="C7" s="5"/>
      <c r="D7" s="2"/>
      <c r="E7" s="5"/>
      <c r="F7" s="2"/>
      <c r="G7" s="5"/>
      <c r="H7" s="2"/>
      <c r="I7" s="5"/>
      <c r="J7" s="2"/>
      <c r="K7" s="5"/>
      <c r="L7" s="2"/>
      <c r="M7" s="5"/>
      <c r="N7" s="2"/>
      <c r="O7" s="5"/>
      <c r="P7" s="2"/>
      <c r="Q7" s="5"/>
      <c r="R7" s="42"/>
      <c r="S7" s="2"/>
      <c r="T7" s="5"/>
      <c r="U7" s="2"/>
    </row>
    <row r="8" spans="1:21" x14ac:dyDescent="0.2">
      <c r="B8" s="26"/>
      <c r="C8" s="6"/>
      <c r="D8" s="26"/>
      <c r="E8" s="6"/>
      <c r="F8" s="26"/>
      <c r="G8" s="6"/>
      <c r="H8" s="26"/>
      <c r="I8" s="6"/>
      <c r="J8" s="26"/>
      <c r="K8" s="6"/>
      <c r="L8" s="26"/>
      <c r="M8" s="6"/>
      <c r="N8" s="26"/>
      <c r="O8" s="6"/>
      <c r="P8" s="26"/>
      <c r="Q8" s="6"/>
      <c r="R8" s="42"/>
      <c r="T8" s="6"/>
      <c r="U8" s="26"/>
    </row>
    <row r="9" spans="1:21" x14ac:dyDescent="0.2">
      <c r="A9" t="s">
        <v>5</v>
      </c>
      <c r="B9" s="24">
        <v>7680.08</v>
      </c>
      <c r="C9" s="7">
        <v>669.11</v>
      </c>
      <c r="D9" s="24">
        <v>77.8</v>
      </c>
      <c r="E9" s="7">
        <v>2289.67</v>
      </c>
      <c r="F9" s="24">
        <v>1591.58</v>
      </c>
      <c r="G9" s="7">
        <v>762.65</v>
      </c>
      <c r="H9" s="24">
        <v>66.81</v>
      </c>
      <c r="I9" s="7">
        <v>1317.85</v>
      </c>
      <c r="J9" s="24">
        <v>2286.9</v>
      </c>
      <c r="K9" s="7">
        <v>0</v>
      </c>
      <c r="L9" s="24">
        <v>136.5</v>
      </c>
      <c r="M9" s="7">
        <v>33.89</v>
      </c>
      <c r="N9" s="24">
        <v>1783.09</v>
      </c>
      <c r="O9" s="7">
        <v>2764.54</v>
      </c>
      <c r="P9" s="24">
        <v>7083.42</v>
      </c>
      <c r="Q9" s="7">
        <v>37550.379999999997</v>
      </c>
      <c r="R9" s="42"/>
      <c r="S9" s="1">
        <v>32828.49</v>
      </c>
      <c r="T9" s="7">
        <v>26560.53</v>
      </c>
      <c r="U9" s="24">
        <v>24520.15</v>
      </c>
    </row>
    <row r="10" spans="1:21" x14ac:dyDescent="0.2">
      <c r="A10" s="51" t="s">
        <v>73</v>
      </c>
      <c r="B10" s="24"/>
      <c r="C10" s="7"/>
      <c r="D10" s="24"/>
      <c r="E10" s="7"/>
      <c r="F10" s="24">
        <v>48082.19</v>
      </c>
      <c r="G10" s="7"/>
      <c r="H10" s="24"/>
      <c r="I10" s="7"/>
      <c r="J10" s="24"/>
      <c r="K10" s="7"/>
      <c r="L10" s="24"/>
      <c r="M10" s="7"/>
      <c r="N10" s="24" t="s">
        <v>0</v>
      </c>
      <c r="O10" s="7"/>
      <c r="P10" s="24">
        <v>355.06</v>
      </c>
      <c r="Q10" s="7"/>
      <c r="R10" s="42"/>
      <c r="S10" s="1"/>
      <c r="T10" s="7"/>
      <c r="U10" s="24"/>
    </row>
    <row r="11" spans="1:21" x14ac:dyDescent="0.2">
      <c r="B11" s="24"/>
      <c r="C11" s="7"/>
      <c r="D11" s="24"/>
      <c r="E11" s="7"/>
      <c r="F11" s="24"/>
      <c r="G11" s="7"/>
      <c r="H11" s="24"/>
      <c r="I11" s="7"/>
      <c r="J11" s="24"/>
      <c r="K11" s="7"/>
      <c r="L11" s="24"/>
      <c r="M11" s="7"/>
      <c r="N11" s="24" t="s">
        <v>0</v>
      </c>
      <c r="O11" s="7"/>
      <c r="P11" s="24" t="s">
        <v>0</v>
      </c>
      <c r="Q11" s="7"/>
      <c r="R11" s="42"/>
      <c r="S11" s="1"/>
      <c r="T11" s="7"/>
      <c r="U11" s="24"/>
    </row>
    <row r="12" spans="1:21" x14ac:dyDescent="0.2">
      <c r="A12" t="s">
        <v>6</v>
      </c>
      <c r="B12" s="24">
        <v>9991.91</v>
      </c>
      <c r="C12" s="7">
        <v>843.03</v>
      </c>
      <c r="D12" s="24">
        <v>72.62</v>
      </c>
      <c r="E12" s="7">
        <v>2213.89</v>
      </c>
      <c r="F12" s="24">
        <v>1544.16</v>
      </c>
      <c r="G12" s="7">
        <v>738.91</v>
      </c>
      <c r="H12" s="24">
        <v>78.680000000000007</v>
      </c>
      <c r="I12" s="7">
        <v>1657.47</v>
      </c>
      <c r="J12" s="24">
        <v>1983.12</v>
      </c>
      <c r="K12" s="7">
        <v>0</v>
      </c>
      <c r="L12" s="24">
        <v>59.14</v>
      </c>
      <c r="M12" s="7">
        <v>33.909999999999997</v>
      </c>
      <c r="N12" s="24">
        <v>2102.87</v>
      </c>
      <c r="O12" s="7">
        <v>2519.9499999999998</v>
      </c>
      <c r="P12" s="24">
        <v>2739.04</v>
      </c>
      <c r="Q12" s="7">
        <v>35919.019999999997</v>
      </c>
      <c r="R12" s="42"/>
      <c r="S12" s="1">
        <v>30965.9</v>
      </c>
      <c r="T12" s="7">
        <v>24885.07</v>
      </c>
      <c r="U12" s="24">
        <v>24047.75</v>
      </c>
    </row>
    <row r="13" spans="1:21" x14ac:dyDescent="0.2">
      <c r="B13" s="24"/>
      <c r="C13" s="7"/>
      <c r="D13" s="24"/>
      <c r="E13" s="7"/>
      <c r="F13" s="24"/>
      <c r="G13" s="7"/>
      <c r="H13" s="24"/>
      <c r="I13" s="7"/>
      <c r="J13" s="24"/>
      <c r="K13" s="7"/>
      <c r="L13" s="24"/>
      <c r="M13" s="7"/>
      <c r="N13" s="24" t="s">
        <v>0</v>
      </c>
      <c r="O13" s="7"/>
      <c r="P13" s="24">
        <v>150.06</v>
      </c>
      <c r="Q13" s="7"/>
      <c r="R13" s="42"/>
      <c r="S13" s="1"/>
      <c r="T13" s="7"/>
      <c r="U13" s="24"/>
    </row>
    <row r="14" spans="1:21" x14ac:dyDescent="0.2">
      <c r="A14" t="s">
        <v>0</v>
      </c>
      <c r="B14" s="24"/>
      <c r="C14" s="7"/>
      <c r="D14" s="24"/>
      <c r="E14" s="7"/>
      <c r="F14" s="24"/>
      <c r="G14" s="7"/>
      <c r="H14" s="24"/>
      <c r="I14" s="7"/>
      <c r="J14" s="24"/>
      <c r="K14" s="7"/>
      <c r="L14" s="24"/>
      <c r="M14" s="7"/>
      <c r="N14" s="24"/>
      <c r="O14" s="7"/>
      <c r="P14" s="24"/>
      <c r="Q14" s="7"/>
      <c r="R14" s="42"/>
      <c r="S14" s="1"/>
      <c r="T14" s="7"/>
      <c r="U14" s="24"/>
    </row>
    <row r="15" spans="1:21" x14ac:dyDescent="0.2">
      <c r="A15" t="s">
        <v>7</v>
      </c>
      <c r="B15" s="24">
        <v>10933.41</v>
      </c>
      <c r="C15" s="7">
        <v>790.41</v>
      </c>
      <c r="D15" s="24">
        <v>85.59</v>
      </c>
      <c r="E15" s="7">
        <v>81.459999999999994</v>
      </c>
      <c r="F15" s="24">
        <v>1395.65</v>
      </c>
      <c r="G15" s="7">
        <v>696.81</v>
      </c>
      <c r="H15" s="24">
        <v>71.45</v>
      </c>
      <c r="I15" s="7">
        <v>1581.58</v>
      </c>
      <c r="J15" s="24">
        <v>1395.41</v>
      </c>
      <c r="K15" s="7">
        <v>0</v>
      </c>
      <c r="L15" s="24">
        <v>2.4900000000000002</v>
      </c>
      <c r="M15" s="7">
        <v>45.28</v>
      </c>
      <c r="N15" s="24">
        <v>1926.7</v>
      </c>
      <c r="O15" s="7">
        <v>2983.09</v>
      </c>
      <c r="P15" s="24">
        <v>2192.7600000000002</v>
      </c>
      <c r="Q15" s="7">
        <v>36419.82</v>
      </c>
      <c r="R15" s="42"/>
      <c r="S15" s="1">
        <v>34553.71</v>
      </c>
      <c r="T15" s="7">
        <v>24523.27</v>
      </c>
      <c r="U15" s="24">
        <v>25803.040000000001</v>
      </c>
    </row>
    <row r="16" spans="1:21" x14ac:dyDescent="0.2">
      <c r="A16" s="51" t="s">
        <v>73</v>
      </c>
      <c r="B16" s="24"/>
      <c r="C16" s="7"/>
      <c r="D16" s="24"/>
      <c r="E16" s="7"/>
      <c r="F16" s="24">
        <v>24308.21</v>
      </c>
      <c r="G16" s="7"/>
      <c r="H16" s="24"/>
      <c r="I16" s="7"/>
      <c r="J16" s="24"/>
      <c r="K16" s="7"/>
      <c r="L16" s="24"/>
      <c r="M16" s="7"/>
      <c r="N16" s="24"/>
      <c r="O16" s="7"/>
      <c r="P16" s="24"/>
      <c r="Q16" s="7"/>
      <c r="R16" s="42"/>
      <c r="S16" s="1"/>
      <c r="T16" s="7"/>
      <c r="U16" s="24"/>
    </row>
    <row r="17" spans="1:21" x14ac:dyDescent="0.2">
      <c r="B17" s="24"/>
      <c r="C17" s="7"/>
      <c r="D17" s="24"/>
      <c r="E17" s="7"/>
      <c r="F17" s="24"/>
      <c r="G17" s="7"/>
      <c r="H17" s="24"/>
      <c r="I17" s="7"/>
      <c r="J17" s="24"/>
      <c r="K17" s="7"/>
      <c r="L17" s="24"/>
      <c r="M17" s="7"/>
      <c r="N17" s="24"/>
      <c r="O17" s="7"/>
      <c r="P17" s="24"/>
      <c r="Q17" s="7"/>
      <c r="R17" s="42"/>
      <c r="S17" s="1"/>
      <c r="T17" s="7"/>
      <c r="U17" s="24"/>
    </row>
    <row r="18" spans="1:21" x14ac:dyDescent="0.2">
      <c r="A18" t="s">
        <v>8</v>
      </c>
      <c r="B18" s="24">
        <v>12828.06</v>
      </c>
      <c r="C18" s="7">
        <v>767.7</v>
      </c>
      <c r="D18" s="24">
        <v>78.13</v>
      </c>
      <c r="E18" s="7">
        <v>79.33</v>
      </c>
      <c r="F18" s="24">
        <v>1663.38</v>
      </c>
      <c r="G18" s="7">
        <v>772.74</v>
      </c>
      <c r="H18" s="24">
        <v>73.91</v>
      </c>
      <c r="I18" s="7">
        <v>2575.5300000000002</v>
      </c>
      <c r="J18" s="24">
        <v>1365.87</v>
      </c>
      <c r="K18" s="7">
        <v>954.08</v>
      </c>
      <c r="L18" s="24">
        <v>1.38</v>
      </c>
      <c r="M18" s="7">
        <v>63.94</v>
      </c>
      <c r="N18" s="24">
        <v>1876.86</v>
      </c>
      <c r="O18" s="7">
        <v>2727.81</v>
      </c>
      <c r="P18" s="24">
        <v>1861.61</v>
      </c>
      <c r="Q18" s="7">
        <v>34052.239999999998</v>
      </c>
      <c r="R18" s="42"/>
      <c r="S18" s="1">
        <v>33935.800000000003</v>
      </c>
      <c r="T18" s="7">
        <v>26671.19</v>
      </c>
      <c r="U18" s="24">
        <v>25045.74</v>
      </c>
    </row>
    <row r="19" spans="1:21" x14ac:dyDescent="0.2">
      <c r="B19" s="24"/>
      <c r="C19" s="7" t="s">
        <v>0</v>
      </c>
      <c r="D19" s="24"/>
      <c r="E19" s="7" t="s">
        <v>0</v>
      </c>
      <c r="F19" s="24"/>
      <c r="G19" s="7" t="s">
        <v>0</v>
      </c>
      <c r="H19" s="24" t="s">
        <v>0</v>
      </c>
      <c r="I19" s="7" t="s">
        <v>0</v>
      </c>
      <c r="J19" s="24" t="s">
        <v>0</v>
      </c>
      <c r="K19" s="7" t="s">
        <v>0</v>
      </c>
      <c r="L19" s="24" t="s">
        <v>0</v>
      </c>
      <c r="M19" s="7" t="s">
        <v>0</v>
      </c>
      <c r="N19" s="24"/>
      <c r="O19" s="7" t="s">
        <v>0</v>
      </c>
      <c r="P19" s="24"/>
      <c r="Q19" s="7">
        <v>0.31</v>
      </c>
      <c r="R19" s="42"/>
      <c r="S19" s="1"/>
      <c r="T19" s="7"/>
      <c r="U19" s="24"/>
    </row>
    <row r="20" spans="1:21" x14ac:dyDescent="0.2">
      <c r="B20" s="24"/>
      <c r="C20" s="7"/>
      <c r="D20" s="24"/>
      <c r="E20" s="7"/>
      <c r="F20" s="24"/>
      <c r="G20" s="7"/>
      <c r="H20" s="24"/>
      <c r="I20" s="7"/>
      <c r="J20" s="24"/>
      <c r="K20" s="7"/>
      <c r="L20" s="24"/>
      <c r="M20" s="7"/>
      <c r="N20" s="24"/>
      <c r="O20" s="7"/>
      <c r="P20" s="24"/>
      <c r="Q20" s="7"/>
      <c r="R20" s="42"/>
      <c r="S20" s="1"/>
      <c r="T20" s="7"/>
      <c r="U20" s="24"/>
    </row>
    <row r="21" spans="1:21" x14ac:dyDescent="0.2">
      <c r="A21" t="s">
        <v>9</v>
      </c>
      <c r="B21" s="24">
        <v>13714.56</v>
      </c>
      <c r="C21" s="7">
        <v>873.66</v>
      </c>
      <c r="D21" s="24">
        <v>83.34</v>
      </c>
      <c r="E21" s="7">
        <v>71.650000000000006</v>
      </c>
      <c r="F21" s="24">
        <v>1512.58</v>
      </c>
      <c r="G21" s="7">
        <v>748.69</v>
      </c>
      <c r="H21" s="24">
        <v>73.81</v>
      </c>
      <c r="I21" s="7">
        <v>3119.91</v>
      </c>
      <c r="J21" s="24">
        <v>1234.1099999999999</v>
      </c>
      <c r="K21" s="7">
        <v>1196.69</v>
      </c>
      <c r="L21" s="24">
        <v>1.26</v>
      </c>
      <c r="M21" s="7">
        <v>61.99</v>
      </c>
      <c r="N21" s="24">
        <v>2137.1799999999998</v>
      </c>
      <c r="O21" s="7">
        <v>2911.7</v>
      </c>
      <c r="P21" s="24">
        <v>1769.7</v>
      </c>
      <c r="Q21" s="7">
        <v>36076.870000000003</v>
      </c>
      <c r="R21" s="42"/>
      <c r="S21" s="1">
        <v>35557.97</v>
      </c>
      <c r="T21" s="7">
        <v>26602.2</v>
      </c>
      <c r="U21" s="24">
        <v>24610.04</v>
      </c>
    </row>
    <row r="22" spans="1:21" x14ac:dyDescent="0.2">
      <c r="B22" s="24"/>
      <c r="C22" s="7"/>
      <c r="D22" s="24"/>
      <c r="E22" s="7"/>
      <c r="F22" s="24"/>
      <c r="G22" s="7"/>
      <c r="H22" s="24"/>
      <c r="I22" s="7"/>
      <c r="J22" s="24"/>
      <c r="K22" s="7"/>
      <c r="L22" s="24"/>
      <c r="M22" s="7"/>
      <c r="N22" s="24" t="s">
        <v>0</v>
      </c>
      <c r="O22" s="7"/>
      <c r="P22" s="24">
        <v>890.02</v>
      </c>
      <c r="Q22" s="7"/>
      <c r="R22" s="42"/>
      <c r="S22" s="1"/>
      <c r="T22" s="7"/>
      <c r="U22" s="24"/>
    </row>
    <row r="23" spans="1:21" x14ac:dyDescent="0.2">
      <c r="B23" s="24"/>
      <c r="C23" s="7"/>
      <c r="D23" s="24"/>
      <c r="E23" s="7"/>
      <c r="F23" s="24"/>
      <c r="G23" s="7"/>
      <c r="H23" s="24"/>
      <c r="I23" s="7"/>
      <c r="J23" s="24"/>
      <c r="K23" s="7"/>
      <c r="L23" s="24"/>
      <c r="M23" s="7"/>
      <c r="N23" s="24"/>
      <c r="O23" s="7"/>
      <c r="P23" s="24"/>
      <c r="Q23" s="7"/>
      <c r="R23" s="42"/>
      <c r="S23" s="1"/>
      <c r="T23" s="7"/>
      <c r="U23" s="24"/>
    </row>
    <row r="24" spans="1:21" x14ac:dyDescent="0.2">
      <c r="A24" t="s">
        <v>10</v>
      </c>
      <c r="B24" s="24">
        <v>13420.47</v>
      </c>
      <c r="C24" s="7">
        <v>1747.48</v>
      </c>
      <c r="D24" s="24">
        <v>78.13</v>
      </c>
      <c r="E24" s="7">
        <v>84.46</v>
      </c>
      <c r="F24" s="24">
        <v>1563.38</v>
      </c>
      <c r="G24" s="7">
        <v>676.32</v>
      </c>
      <c r="H24" s="24">
        <v>69.06</v>
      </c>
      <c r="I24" s="7">
        <v>2837.3</v>
      </c>
      <c r="J24" s="24">
        <v>1454.94</v>
      </c>
      <c r="K24" s="7">
        <v>1337.66</v>
      </c>
      <c r="L24" s="24">
        <v>0.59</v>
      </c>
      <c r="M24" s="7">
        <v>68.680000000000007</v>
      </c>
      <c r="N24" s="24">
        <v>1957.94</v>
      </c>
      <c r="O24" s="7">
        <v>2743.76</v>
      </c>
      <c r="P24" s="24">
        <v>2679.47</v>
      </c>
      <c r="Q24" s="7">
        <v>36105.5</v>
      </c>
      <c r="R24" s="42"/>
      <c r="S24" s="1">
        <v>40612.629999999997</v>
      </c>
      <c r="T24" s="7">
        <v>29213.26</v>
      </c>
      <c r="U24" s="24">
        <v>24589.119999999999</v>
      </c>
    </row>
    <row r="25" spans="1:21" x14ac:dyDescent="0.2">
      <c r="A25" s="51" t="s">
        <v>73</v>
      </c>
      <c r="B25" s="24"/>
      <c r="C25" s="7"/>
      <c r="D25" s="24"/>
      <c r="E25" s="7"/>
      <c r="F25" s="24">
        <v>27513.7</v>
      </c>
      <c r="G25" s="7"/>
      <c r="H25" s="24"/>
      <c r="I25" s="7"/>
      <c r="J25" s="24"/>
      <c r="K25" s="7"/>
      <c r="L25" s="24"/>
      <c r="M25" s="7"/>
      <c r="N25" s="24"/>
      <c r="O25" s="7"/>
      <c r="P25" s="24"/>
      <c r="Q25" s="7"/>
      <c r="R25" s="42"/>
      <c r="S25" s="1"/>
      <c r="T25" s="7"/>
      <c r="U25" s="24"/>
    </row>
    <row r="26" spans="1:21" x14ac:dyDescent="0.2">
      <c r="B26" s="24"/>
      <c r="C26" s="7"/>
      <c r="D26" s="24"/>
      <c r="E26" s="7"/>
      <c r="F26" s="24"/>
      <c r="G26" s="7"/>
      <c r="H26" s="24"/>
      <c r="I26" s="7"/>
      <c r="J26" s="24"/>
      <c r="K26" s="7"/>
      <c r="L26" s="24"/>
      <c r="M26" s="7"/>
      <c r="N26" s="24"/>
      <c r="O26" s="7"/>
      <c r="P26" s="24"/>
      <c r="Q26" s="7"/>
      <c r="R26" s="42"/>
      <c r="S26" s="1"/>
      <c r="T26" s="7"/>
      <c r="U26" s="24"/>
    </row>
    <row r="27" spans="1:21" x14ac:dyDescent="0.2">
      <c r="A27" t="s">
        <v>11</v>
      </c>
      <c r="B27" s="24">
        <v>14885.38</v>
      </c>
      <c r="C27" s="7">
        <v>3165.89</v>
      </c>
      <c r="D27" s="24">
        <v>75.819999999999993</v>
      </c>
      <c r="E27" s="7">
        <v>77.12</v>
      </c>
      <c r="F27" s="24">
        <v>2342.46</v>
      </c>
      <c r="G27" s="7">
        <v>1530.09</v>
      </c>
      <c r="H27" s="24">
        <v>76.459999999999994</v>
      </c>
      <c r="I27" s="7">
        <v>2949.83</v>
      </c>
      <c r="J27" s="24">
        <v>1336.3</v>
      </c>
      <c r="K27" s="7">
        <v>1333.33</v>
      </c>
      <c r="L27" s="24">
        <v>0</v>
      </c>
      <c r="M27" s="7">
        <v>95.91</v>
      </c>
      <c r="N27" s="24">
        <v>1966.32</v>
      </c>
      <c r="O27" s="7">
        <v>2402.21</v>
      </c>
      <c r="P27" s="24">
        <v>3952.82</v>
      </c>
      <c r="Q27" s="7">
        <v>35946.97</v>
      </c>
      <c r="R27" s="42"/>
      <c r="S27" s="1">
        <v>39758.050000000003</v>
      </c>
      <c r="T27" s="7">
        <v>27754.52</v>
      </c>
      <c r="U27" s="24">
        <v>24227.55</v>
      </c>
    </row>
    <row r="28" spans="1:21" x14ac:dyDescent="0.2">
      <c r="B28" s="24"/>
      <c r="C28" s="7"/>
      <c r="D28" s="24"/>
      <c r="E28" s="7"/>
      <c r="F28" s="24"/>
      <c r="G28" s="7"/>
      <c r="H28" s="24"/>
      <c r="I28" s="7"/>
      <c r="J28" s="24"/>
      <c r="K28" s="7"/>
      <c r="L28" s="24"/>
      <c r="M28" s="7"/>
      <c r="N28" s="24"/>
      <c r="O28" s="7"/>
      <c r="P28" s="24"/>
      <c r="Q28" s="7"/>
      <c r="R28" s="42"/>
      <c r="S28" s="1"/>
      <c r="T28" s="7"/>
      <c r="U28" s="24"/>
    </row>
    <row r="29" spans="1:21" x14ac:dyDescent="0.2">
      <c r="A29" t="s">
        <v>12</v>
      </c>
      <c r="B29" s="24">
        <v>15631.04</v>
      </c>
      <c r="C29" s="7">
        <v>5587.73</v>
      </c>
      <c r="D29" s="24">
        <v>83.66</v>
      </c>
      <c r="E29" s="7">
        <v>79.69</v>
      </c>
      <c r="F29" s="24">
        <v>2191.8000000000002</v>
      </c>
      <c r="G29" s="7">
        <v>1460.91</v>
      </c>
      <c r="H29" s="24">
        <v>874.55</v>
      </c>
      <c r="I29" s="7">
        <v>2855.65</v>
      </c>
      <c r="J29" s="24">
        <v>1380.58</v>
      </c>
      <c r="K29" s="7">
        <v>1682.14</v>
      </c>
      <c r="L29" s="24">
        <v>0</v>
      </c>
      <c r="M29" s="7">
        <v>87.26</v>
      </c>
      <c r="N29" s="24">
        <v>1793.48</v>
      </c>
      <c r="O29" s="7">
        <v>2102.58</v>
      </c>
      <c r="P29" s="24">
        <v>3164.54</v>
      </c>
      <c r="Q29" s="7">
        <v>41377.440000000002</v>
      </c>
      <c r="R29" s="42"/>
      <c r="S29" s="1">
        <v>37216.03</v>
      </c>
      <c r="T29" s="7">
        <v>27981.09</v>
      </c>
      <c r="U29" s="24">
        <v>26688.16</v>
      </c>
    </row>
    <row r="30" spans="1:21" x14ac:dyDescent="0.2">
      <c r="B30" s="24"/>
      <c r="C30" s="7"/>
      <c r="D30" s="24"/>
      <c r="E30" s="7"/>
      <c r="F30" s="24"/>
      <c r="G30" s="7"/>
      <c r="H30" s="24"/>
      <c r="I30" s="7"/>
      <c r="J30" s="24"/>
      <c r="K30" s="7"/>
      <c r="L30" s="24"/>
      <c r="M30" s="7"/>
      <c r="N30" s="24"/>
      <c r="O30" s="7"/>
      <c r="P30" s="24"/>
      <c r="Q30" s="7"/>
      <c r="R30" s="42"/>
      <c r="S30" s="1"/>
      <c r="T30" s="7"/>
      <c r="U30" s="24"/>
    </row>
    <row r="31" spans="1:21" x14ac:dyDescent="0.2">
      <c r="A31" t="s">
        <v>13</v>
      </c>
      <c r="B31" s="24">
        <v>15133.6</v>
      </c>
      <c r="C31" s="7">
        <v>6389.65</v>
      </c>
      <c r="D31" s="24">
        <v>81.040000000000006</v>
      </c>
      <c r="E31" s="7">
        <v>79.7</v>
      </c>
      <c r="F31" s="24">
        <v>2420.38</v>
      </c>
      <c r="G31" s="7">
        <v>1509.98</v>
      </c>
      <c r="H31" s="24">
        <v>903.92</v>
      </c>
      <c r="I31" s="7">
        <v>1371.17</v>
      </c>
      <c r="J31" s="24">
        <v>1379.7</v>
      </c>
      <c r="K31" s="7">
        <v>2446.4899999999998</v>
      </c>
      <c r="L31" s="24">
        <v>16.25</v>
      </c>
      <c r="M31" s="7">
        <v>96.2</v>
      </c>
      <c r="N31" s="24">
        <v>579.29999999999995</v>
      </c>
      <c r="O31" s="7">
        <v>2054.75</v>
      </c>
      <c r="P31" s="24">
        <v>3178.88</v>
      </c>
      <c r="Q31" s="7">
        <v>21169.95</v>
      </c>
      <c r="R31" s="42"/>
      <c r="S31" s="1">
        <v>38059.01</v>
      </c>
      <c r="T31" s="7">
        <v>32235.75</v>
      </c>
      <c r="U31" s="24">
        <v>25173.43</v>
      </c>
    </row>
    <row r="32" spans="1:21" x14ac:dyDescent="0.2">
      <c r="B32" s="24"/>
      <c r="C32" s="7" t="s">
        <v>0</v>
      </c>
      <c r="D32" s="24"/>
      <c r="E32" s="7" t="s">
        <v>0</v>
      </c>
      <c r="F32" s="24"/>
      <c r="G32" s="7" t="s">
        <v>0</v>
      </c>
      <c r="H32" s="24" t="s">
        <v>0</v>
      </c>
      <c r="I32" s="7" t="s">
        <v>0</v>
      </c>
      <c r="J32" s="24" t="s">
        <v>0</v>
      </c>
      <c r="K32" s="7" t="s">
        <v>0</v>
      </c>
      <c r="L32" s="24" t="s">
        <v>0</v>
      </c>
      <c r="M32" s="7" t="s">
        <v>0</v>
      </c>
      <c r="N32" s="24" t="s">
        <v>0</v>
      </c>
      <c r="O32" s="7" t="s">
        <v>0</v>
      </c>
      <c r="P32" s="24">
        <v>80.05</v>
      </c>
      <c r="Q32" s="7">
        <v>337.38</v>
      </c>
      <c r="R32" s="42"/>
      <c r="S32" s="1"/>
      <c r="T32" s="7"/>
      <c r="U32" s="24"/>
    </row>
    <row r="33" spans="1:21" x14ac:dyDescent="0.2">
      <c r="B33" s="24"/>
      <c r="C33" s="7" t="s">
        <v>0</v>
      </c>
      <c r="D33" s="24"/>
      <c r="E33" s="7" t="s">
        <v>0</v>
      </c>
      <c r="F33" s="24"/>
      <c r="G33" s="7" t="s">
        <v>0</v>
      </c>
      <c r="H33" s="24" t="s">
        <v>0</v>
      </c>
      <c r="I33" s="7" t="s">
        <v>0</v>
      </c>
      <c r="J33" s="24" t="s">
        <v>0</v>
      </c>
      <c r="K33" s="7" t="s">
        <v>0</v>
      </c>
      <c r="L33" s="24" t="s">
        <v>0</v>
      </c>
      <c r="M33" s="7" t="s">
        <v>0</v>
      </c>
      <c r="N33" s="24"/>
      <c r="O33" s="7"/>
      <c r="P33" s="24"/>
      <c r="Q33" s="7"/>
      <c r="R33" s="42"/>
      <c r="S33" s="1"/>
      <c r="T33" s="7"/>
      <c r="U33" s="24"/>
    </row>
    <row r="34" spans="1:21" x14ac:dyDescent="0.2">
      <c r="A34" t="s">
        <v>14</v>
      </c>
      <c r="B34" s="24">
        <v>17324.3</v>
      </c>
      <c r="C34" s="7">
        <v>6851.67</v>
      </c>
      <c r="D34" s="24">
        <v>81.400000000000006</v>
      </c>
      <c r="E34" s="7">
        <v>74.89</v>
      </c>
      <c r="F34" s="24">
        <v>2353.98</v>
      </c>
      <c r="G34" s="7">
        <v>1521.83</v>
      </c>
      <c r="H34" s="24">
        <v>782.29</v>
      </c>
      <c r="I34" s="7">
        <v>76.48</v>
      </c>
      <c r="J34" s="24">
        <v>1303.8399999999999</v>
      </c>
      <c r="K34" s="7">
        <v>2252.3200000000002</v>
      </c>
      <c r="L34" s="24">
        <v>1.81</v>
      </c>
      <c r="M34" s="7">
        <v>100.04</v>
      </c>
      <c r="N34" s="24">
        <v>6.08</v>
      </c>
      <c r="O34" s="7">
        <v>2069.7800000000002</v>
      </c>
      <c r="P34" s="24">
        <v>2987.96</v>
      </c>
      <c r="Q34" s="7">
        <v>11381.62</v>
      </c>
      <c r="R34" s="42"/>
      <c r="S34" s="1">
        <v>41826.410000000003</v>
      </c>
      <c r="T34" s="7">
        <v>32790.82</v>
      </c>
      <c r="U34" s="24">
        <v>26424.99</v>
      </c>
    </row>
    <row r="35" spans="1:21" x14ac:dyDescent="0.2">
      <c r="B35" s="24"/>
      <c r="C35" s="7" t="s">
        <v>0</v>
      </c>
      <c r="D35" s="24"/>
      <c r="E35" s="7" t="s">
        <v>0</v>
      </c>
      <c r="F35" s="24"/>
      <c r="G35" s="7" t="s">
        <v>0</v>
      </c>
      <c r="H35" s="24" t="s">
        <v>0</v>
      </c>
      <c r="I35" s="7" t="s">
        <v>0</v>
      </c>
      <c r="J35" s="24" t="s">
        <v>0</v>
      </c>
      <c r="K35" s="7" t="s">
        <v>0</v>
      </c>
      <c r="L35" s="24" t="s">
        <v>0</v>
      </c>
      <c r="M35" s="7" t="s">
        <v>0</v>
      </c>
      <c r="N35" s="24"/>
      <c r="O35" s="7" t="s">
        <v>0</v>
      </c>
      <c r="P35" s="24"/>
      <c r="Q35" s="7">
        <v>142.63999999999999</v>
      </c>
      <c r="R35" s="42"/>
      <c r="S35" s="1"/>
      <c r="T35" s="7"/>
      <c r="U35" s="24"/>
    </row>
    <row r="36" spans="1:21" x14ac:dyDescent="0.2">
      <c r="B36" s="24"/>
      <c r="C36" s="7" t="s">
        <v>0</v>
      </c>
      <c r="D36" s="24"/>
      <c r="E36" s="7" t="s">
        <v>0</v>
      </c>
      <c r="F36" s="24"/>
      <c r="G36" s="7" t="s">
        <v>0</v>
      </c>
      <c r="H36" s="24" t="s">
        <v>0</v>
      </c>
      <c r="I36" s="7" t="s">
        <v>0</v>
      </c>
      <c r="J36" s="24" t="s">
        <v>0</v>
      </c>
      <c r="K36" s="7" t="s">
        <v>0</v>
      </c>
      <c r="L36" s="24" t="s">
        <v>0</v>
      </c>
      <c r="M36" s="7" t="s">
        <v>0</v>
      </c>
      <c r="N36" s="24" t="s">
        <v>0</v>
      </c>
      <c r="O36" s="7" t="s">
        <v>0</v>
      </c>
      <c r="P36" s="24" t="s">
        <v>0</v>
      </c>
      <c r="Q36" s="7" t="s">
        <v>0</v>
      </c>
      <c r="R36" s="42"/>
      <c r="S36" s="1" t="s">
        <v>0</v>
      </c>
      <c r="T36" s="7"/>
      <c r="U36" s="24"/>
    </row>
    <row r="37" spans="1:21" x14ac:dyDescent="0.2">
      <c r="A37" t="s">
        <v>15</v>
      </c>
      <c r="B37" s="24">
        <v>15250.53</v>
      </c>
      <c r="C37" s="7">
        <v>6749.35</v>
      </c>
      <c r="D37" s="24">
        <v>73.52</v>
      </c>
      <c r="E37" s="7">
        <v>72.27</v>
      </c>
      <c r="F37" s="24">
        <v>2126.7199999999998</v>
      </c>
      <c r="G37" s="7">
        <v>1374.91</v>
      </c>
      <c r="H37" s="24">
        <v>663.85</v>
      </c>
      <c r="I37" s="7">
        <v>66.91</v>
      </c>
      <c r="J37" s="24">
        <v>1394.2</v>
      </c>
      <c r="K37" s="7">
        <v>2105.16</v>
      </c>
      <c r="L37" s="24">
        <v>0</v>
      </c>
      <c r="M37" s="7">
        <v>90.43</v>
      </c>
      <c r="N37" s="24">
        <v>5.52</v>
      </c>
      <c r="O37" s="7">
        <v>1813.09</v>
      </c>
      <c r="P37" s="24">
        <v>2886.88</v>
      </c>
      <c r="Q37" s="7">
        <v>9368.4500000000007</v>
      </c>
      <c r="R37" s="42"/>
      <c r="S37" s="1">
        <v>37558.99</v>
      </c>
      <c r="T37" s="7">
        <v>35439.08</v>
      </c>
      <c r="U37" s="24">
        <v>25413.040000000001</v>
      </c>
    </row>
    <row r="38" spans="1:21" x14ac:dyDescent="0.2">
      <c r="B38" s="24"/>
      <c r="C38" s="7" t="s">
        <v>0</v>
      </c>
      <c r="D38" s="24"/>
      <c r="E38" s="7" t="s">
        <v>0</v>
      </c>
      <c r="F38" s="24"/>
      <c r="G38" s="7" t="s">
        <v>0</v>
      </c>
      <c r="H38" s="24" t="s">
        <v>0</v>
      </c>
      <c r="I38" s="7" t="s">
        <v>0</v>
      </c>
      <c r="J38" s="24" t="s">
        <v>0</v>
      </c>
      <c r="K38" s="7" t="s">
        <v>0</v>
      </c>
      <c r="L38" s="24" t="s">
        <v>0</v>
      </c>
      <c r="M38" s="7" t="s">
        <v>0</v>
      </c>
      <c r="N38" s="24"/>
      <c r="O38" s="7" t="s">
        <v>0</v>
      </c>
      <c r="P38" s="24"/>
      <c r="Q38" s="7">
        <v>331.76</v>
      </c>
      <c r="R38" s="42"/>
      <c r="S38" s="1"/>
      <c r="T38" s="7"/>
      <c r="U38" s="24"/>
    </row>
    <row r="39" spans="1:21" x14ac:dyDescent="0.2">
      <c r="B39" s="24"/>
      <c r="C39" s="7"/>
      <c r="D39" s="24"/>
      <c r="E39" s="7"/>
      <c r="F39" s="24"/>
      <c r="G39" s="7"/>
      <c r="H39" s="24"/>
      <c r="I39" s="7"/>
      <c r="J39" s="24"/>
      <c r="K39" s="7"/>
      <c r="L39" s="24"/>
      <c r="M39" s="7"/>
      <c r="N39" s="24"/>
      <c r="O39" s="7"/>
      <c r="P39" s="24"/>
      <c r="Q39" s="7"/>
      <c r="R39" s="42"/>
      <c r="S39" s="1"/>
      <c r="T39" s="7"/>
      <c r="U39" s="24"/>
    </row>
    <row r="40" spans="1:21" x14ac:dyDescent="0.2">
      <c r="A40" t="s">
        <v>16</v>
      </c>
      <c r="B40" s="24">
        <v>14746.88</v>
      </c>
      <c r="C40" s="7">
        <v>8309.73</v>
      </c>
      <c r="D40" s="24">
        <v>81.41</v>
      </c>
      <c r="E40" s="7">
        <v>85.19</v>
      </c>
      <c r="F40" s="24">
        <v>2431.42</v>
      </c>
      <c r="G40" s="7">
        <v>1424.6</v>
      </c>
      <c r="H40" s="24">
        <v>687.64</v>
      </c>
      <c r="I40" s="7">
        <v>73.930000000000007</v>
      </c>
      <c r="J40" s="24">
        <v>1394.67</v>
      </c>
      <c r="K40" s="7">
        <v>2407.19</v>
      </c>
      <c r="L40" s="24">
        <v>0</v>
      </c>
      <c r="M40" s="7">
        <v>102.22</v>
      </c>
      <c r="N40" s="24">
        <v>20.149999999999999</v>
      </c>
      <c r="O40" s="7">
        <v>1958.28</v>
      </c>
      <c r="P40" s="24">
        <v>3321.7</v>
      </c>
      <c r="Q40" s="7">
        <v>8000.57</v>
      </c>
      <c r="R40" s="42"/>
      <c r="S40" s="1">
        <v>33708.769999999997</v>
      </c>
      <c r="T40" s="7">
        <v>31101.09</v>
      </c>
      <c r="U40" s="24">
        <v>23808.25</v>
      </c>
    </row>
    <row r="41" spans="1:21" x14ac:dyDescent="0.2">
      <c r="B41" s="24"/>
      <c r="C41" s="7"/>
      <c r="D41" s="24"/>
      <c r="E41" s="7"/>
      <c r="F41" s="24"/>
      <c r="G41" s="7"/>
      <c r="H41" s="24"/>
      <c r="I41" s="7"/>
      <c r="J41" s="24"/>
      <c r="K41" s="7"/>
      <c r="L41" s="24"/>
      <c r="M41" s="7"/>
      <c r="N41" s="24"/>
      <c r="O41" s="7"/>
      <c r="P41" s="24"/>
      <c r="Q41" s="7"/>
      <c r="R41" s="42"/>
      <c r="S41" s="1"/>
      <c r="T41" s="7"/>
      <c r="U41" s="24"/>
    </row>
    <row r="42" spans="1:21" x14ac:dyDescent="0.2">
      <c r="B42" s="26"/>
      <c r="C42" s="6"/>
      <c r="D42" s="26"/>
      <c r="E42" s="6"/>
      <c r="F42" s="26"/>
      <c r="G42" s="6"/>
      <c r="H42" s="26"/>
      <c r="I42" s="6"/>
      <c r="J42" s="26"/>
      <c r="K42" s="6"/>
      <c r="L42" s="26"/>
      <c r="M42" s="6"/>
      <c r="N42" s="26"/>
      <c r="O42" s="6"/>
      <c r="P42" s="26"/>
      <c r="Q42" s="6"/>
      <c r="R42" s="42"/>
      <c r="T42" s="6"/>
      <c r="U42" s="26"/>
    </row>
    <row r="43" spans="1:21" ht="13.5" thickBot="1" x14ac:dyDescent="0.25">
      <c r="B43" s="36">
        <f t="shared" ref="B43:I43" si="0">SUM(B8:B42)</f>
        <v>161540.22</v>
      </c>
      <c r="C43" s="45">
        <f t="shared" ref="C43:E43" si="1">SUM(C8:C42)</f>
        <v>42745.409999999989</v>
      </c>
      <c r="D43" s="36">
        <f t="shared" ref="D43" si="2">SUM(D8:D42)</f>
        <v>952.45999999999992</v>
      </c>
      <c r="E43" s="45">
        <f t="shared" si="1"/>
        <v>5289.3199999999988</v>
      </c>
      <c r="F43" s="36">
        <f t="shared" si="0"/>
        <v>123041.59000000003</v>
      </c>
      <c r="G43" s="45">
        <f t="shared" si="0"/>
        <v>13218.44</v>
      </c>
      <c r="H43" s="36">
        <f t="shared" si="0"/>
        <v>4422.43</v>
      </c>
      <c r="I43" s="45">
        <f t="shared" si="0"/>
        <v>20483.61</v>
      </c>
      <c r="J43" s="36">
        <f t="shared" ref="J43:Q43" si="3">SUM(J8:J42)</f>
        <v>17909.64</v>
      </c>
      <c r="K43" s="45">
        <f t="shared" si="3"/>
        <v>15715.06</v>
      </c>
      <c r="L43" s="36">
        <f t="shared" si="3"/>
        <v>219.42</v>
      </c>
      <c r="M43" s="45">
        <f t="shared" si="3"/>
        <v>879.75</v>
      </c>
      <c r="N43" s="36">
        <f t="shared" si="3"/>
        <v>16155.489999999998</v>
      </c>
      <c r="O43" s="45">
        <f t="shared" si="3"/>
        <v>29051.539999999997</v>
      </c>
      <c r="P43" s="36">
        <f t="shared" si="3"/>
        <v>39293.97</v>
      </c>
      <c r="Q43" s="45">
        <f t="shared" si="3"/>
        <v>344180.92000000004</v>
      </c>
      <c r="R43" s="43"/>
      <c r="S43" s="36">
        <f>SUM(S8:S42)</f>
        <v>436581.76000000013</v>
      </c>
      <c r="T43" s="45">
        <f>SUM(T8:T42)</f>
        <v>345757.87</v>
      </c>
      <c r="U43" s="36">
        <f>SUM(U8:U42)</f>
        <v>300351.25999999995</v>
      </c>
    </row>
    <row r="44" spans="1:21" ht="13.5" thickTop="1" x14ac:dyDescent="0.2">
      <c r="B44" s="26"/>
      <c r="C44" s="26"/>
      <c r="D44" s="26"/>
      <c r="E44" s="26"/>
      <c r="F44" s="26"/>
      <c r="G44" s="26"/>
      <c r="H44" s="26"/>
      <c r="I44" s="6"/>
      <c r="J44" s="26"/>
      <c r="K44" s="6"/>
      <c r="L44" s="6"/>
      <c r="M44" s="6"/>
      <c r="N44" s="26"/>
      <c r="O44" s="6"/>
      <c r="P44" s="26"/>
      <c r="Q44" s="6"/>
      <c r="R44" s="42"/>
      <c r="T44" s="6"/>
      <c r="U44" s="26"/>
    </row>
    <row r="45" spans="1:21" x14ac:dyDescent="0.2">
      <c r="O45" s="6"/>
      <c r="P45" s="6"/>
      <c r="R45" s="70"/>
    </row>
    <row r="46" spans="1:21" x14ac:dyDescent="0.2">
      <c r="P46" s="6"/>
      <c r="R46" s="70"/>
    </row>
    <row r="47" spans="1:2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P47" s="6"/>
    </row>
    <row r="48" spans="1:21" x14ac:dyDescent="0.2">
      <c r="P48" s="6"/>
    </row>
    <row r="49" spans="10:12" x14ac:dyDescent="0.2">
      <c r="J49" s="23"/>
      <c r="K49" s="23"/>
      <c r="L49" s="23"/>
    </row>
  </sheetData>
  <mergeCells count="3">
    <mergeCell ref="S4:U4"/>
    <mergeCell ref="B4:Q4"/>
    <mergeCell ref="A2:B2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7"/>
  <sheetViews>
    <sheetView workbookViewId="0">
      <selection activeCell="D3" sqref="D3"/>
    </sheetView>
  </sheetViews>
  <sheetFormatPr defaultRowHeight="12.75" x14ac:dyDescent="0.2"/>
  <cols>
    <col min="1" max="1" width="21.85546875" customWidth="1"/>
    <col min="2" max="2" width="22.140625" customWidth="1"/>
    <col min="3" max="3" width="15.7109375" customWidth="1"/>
    <col min="6" max="6" width="15.7109375" customWidth="1"/>
    <col min="8" max="8" width="15.7109375" customWidth="1"/>
  </cols>
  <sheetData>
    <row r="2" spans="1:9" ht="15" customHeight="1" x14ac:dyDescent="0.25">
      <c r="A2" s="63" t="s">
        <v>37</v>
      </c>
      <c r="B2" s="63"/>
      <c r="C2" s="63"/>
    </row>
    <row r="4" spans="1:9" x14ac:dyDescent="0.2">
      <c r="A4" s="69" t="s">
        <v>100</v>
      </c>
      <c r="B4" s="69"/>
      <c r="C4" s="69"/>
    </row>
    <row r="5" spans="1:9" x14ac:dyDescent="0.2">
      <c r="A5" s="16"/>
      <c r="B5" s="16"/>
      <c r="C5" s="5" t="s">
        <v>0</v>
      </c>
      <c r="F5" s="5" t="s">
        <v>0</v>
      </c>
      <c r="H5" s="5" t="s">
        <v>48</v>
      </c>
    </row>
    <row r="6" spans="1:9" x14ac:dyDescent="0.2">
      <c r="A6" s="5" t="s">
        <v>41</v>
      </c>
      <c r="B6" s="5"/>
      <c r="C6" s="5" t="s">
        <v>58</v>
      </c>
      <c r="D6" s="5" t="s">
        <v>0</v>
      </c>
      <c r="E6" s="5"/>
      <c r="F6" s="5" t="s">
        <v>57</v>
      </c>
      <c r="G6" s="5" t="s">
        <v>59</v>
      </c>
      <c r="H6" s="5" t="s">
        <v>47</v>
      </c>
      <c r="I6" s="5" t="s">
        <v>59</v>
      </c>
    </row>
    <row r="7" spans="1:9" x14ac:dyDescent="0.2">
      <c r="C7" s="13" t="s">
        <v>0</v>
      </c>
      <c r="F7" s="13" t="s">
        <v>0</v>
      </c>
    </row>
    <row r="8" spans="1:9" x14ac:dyDescent="0.2">
      <c r="A8" s="26" t="s">
        <v>49</v>
      </c>
      <c r="B8" s="26" t="s">
        <v>60</v>
      </c>
      <c r="C8" s="1">
        <f>SUM(F8+H8)</f>
        <v>412500</v>
      </c>
      <c r="F8" s="1">
        <v>412500</v>
      </c>
      <c r="G8" s="5">
        <v>100</v>
      </c>
      <c r="H8" s="1">
        <v>0</v>
      </c>
      <c r="I8" s="5" t="s">
        <v>0</v>
      </c>
    </row>
    <row r="9" spans="1:9" x14ac:dyDescent="0.2">
      <c r="C9" s="1"/>
      <c r="F9" s="1"/>
      <c r="G9" s="5" t="s">
        <v>0</v>
      </c>
      <c r="H9" s="1"/>
      <c r="I9" s="5" t="s">
        <v>0</v>
      </c>
    </row>
    <row r="10" spans="1:9" x14ac:dyDescent="0.2">
      <c r="A10" s="26" t="s">
        <v>50</v>
      </c>
      <c r="B10" s="26" t="s">
        <v>60</v>
      </c>
      <c r="C10" s="1">
        <f>SUM(F10+H10)</f>
        <v>317333</v>
      </c>
      <c r="F10" s="1">
        <v>190399.8</v>
      </c>
      <c r="G10" s="5">
        <v>60</v>
      </c>
      <c r="H10" s="1">
        <v>126933.2</v>
      </c>
      <c r="I10" s="5">
        <v>40</v>
      </c>
    </row>
    <row r="11" spans="1:9" x14ac:dyDescent="0.2">
      <c r="A11" s="26" t="s">
        <v>50</v>
      </c>
      <c r="B11" s="26" t="s">
        <v>60</v>
      </c>
      <c r="C11" s="1">
        <f>SUM(F11+H11)</f>
        <v>288666.3</v>
      </c>
      <c r="F11" s="1">
        <v>173199.78</v>
      </c>
      <c r="G11" s="5">
        <v>60</v>
      </c>
      <c r="H11" s="1">
        <v>115466.52</v>
      </c>
      <c r="I11" s="5">
        <v>40</v>
      </c>
    </row>
    <row r="12" spans="1:9" x14ac:dyDescent="0.2">
      <c r="C12" s="1"/>
      <c r="F12" s="1"/>
      <c r="G12" s="5" t="s">
        <v>0</v>
      </c>
      <c r="H12" s="1"/>
      <c r="I12" s="5" t="s">
        <v>0</v>
      </c>
    </row>
    <row r="13" spans="1:9" x14ac:dyDescent="0.2">
      <c r="A13" s="26" t="s">
        <v>54</v>
      </c>
      <c r="B13" s="26" t="s">
        <v>61</v>
      </c>
      <c r="C13" s="1">
        <f>SUM(F13+H13)</f>
        <v>1127500</v>
      </c>
      <c r="F13" s="1">
        <v>1127500</v>
      </c>
      <c r="G13" s="5">
        <v>100</v>
      </c>
      <c r="H13" s="1">
        <v>0</v>
      </c>
      <c r="I13" s="5" t="s">
        <v>0</v>
      </c>
    </row>
    <row r="14" spans="1:9" x14ac:dyDescent="0.2">
      <c r="C14" s="1"/>
      <c r="F14" s="1"/>
      <c r="G14" s="5" t="s">
        <v>0</v>
      </c>
      <c r="H14" s="1"/>
      <c r="I14" s="5" t="s">
        <v>0</v>
      </c>
    </row>
    <row r="15" spans="1:9" x14ac:dyDescent="0.2">
      <c r="A15" s="26" t="s">
        <v>52</v>
      </c>
      <c r="B15" s="26" t="s">
        <v>60</v>
      </c>
      <c r="C15" s="1">
        <f>SUM(F15+H16)</f>
        <v>177080</v>
      </c>
      <c r="F15" s="1">
        <v>88540</v>
      </c>
      <c r="G15" s="5">
        <v>50</v>
      </c>
      <c r="H15" s="1">
        <v>0</v>
      </c>
      <c r="I15" s="5" t="s">
        <v>0</v>
      </c>
    </row>
    <row r="16" spans="1:9" x14ac:dyDescent="0.2">
      <c r="A16" s="26" t="s">
        <v>51</v>
      </c>
      <c r="B16" s="26"/>
      <c r="C16" s="1" t="s">
        <v>0</v>
      </c>
      <c r="F16" s="1"/>
      <c r="G16" s="5" t="s">
        <v>0</v>
      </c>
      <c r="H16" s="1">
        <v>88540</v>
      </c>
      <c r="I16" s="5">
        <v>50</v>
      </c>
    </row>
    <row r="17" spans="1:9" x14ac:dyDescent="0.2">
      <c r="C17" s="1"/>
      <c r="F17" s="1"/>
      <c r="G17" s="5" t="s">
        <v>0</v>
      </c>
      <c r="H17" s="1"/>
      <c r="I17" s="5" t="s">
        <v>0</v>
      </c>
    </row>
    <row r="18" spans="1:9" x14ac:dyDescent="0.2">
      <c r="A18" s="26" t="s">
        <v>53</v>
      </c>
      <c r="B18" s="26" t="s">
        <v>61</v>
      </c>
      <c r="C18" s="1">
        <f>SUM(F18+H18)</f>
        <v>258730</v>
      </c>
      <c r="F18" s="1">
        <v>129365</v>
      </c>
      <c r="G18" s="5">
        <v>50</v>
      </c>
      <c r="H18" s="1">
        <v>129365</v>
      </c>
      <c r="I18" s="5">
        <v>50</v>
      </c>
    </row>
    <row r="19" spans="1:9" x14ac:dyDescent="0.2">
      <c r="C19" s="1"/>
      <c r="F19" s="1" t="s">
        <v>0</v>
      </c>
      <c r="G19" s="5" t="s">
        <v>0</v>
      </c>
      <c r="H19" s="1" t="s">
        <v>0</v>
      </c>
      <c r="I19" s="5" t="s">
        <v>0</v>
      </c>
    </row>
    <row r="20" spans="1:9" x14ac:dyDescent="0.2">
      <c r="C20" s="1"/>
      <c r="F20" s="1"/>
      <c r="G20" s="5" t="s">
        <v>0</v>
      </c>
      <c r="H20" s="1"/>
      <c r="I20" s="5" t="s">
        <v>0</v>
      </c>
    </row>
    <row r="21" spans="1:9" x14ac:dyDescent="0.2">
      <c r="C21" s="1"/>
      <c r="F21" s="1"/>
      <c r="G21" s="5" t="s">
        <v>0</v>
      </c>
      <c r="H21" s="1"/>
      <c r="I21" s="5" t="s">
        <v>0</v>
      </c>
    </row>
    <row r="22" spans="1:9" x14ac:dyDescent="0.2">
      <c r="C22" s="1"/>
      <c r="F22" s="1"/>
      <c r="G22" s="5" t="s">
        <v>0</v>
      </c>
      <c r="H22" s="1"/>
      <c r="I22" s="5" t="s">
        <v>0</v>
      </c>
    </row>
    <row r="23" spans="1:9" x14ac:dyDescent="0.2">
      <c r="C23" s="1"/>
      <c r="F23" s="1"/>
      <c r="G23" s="5" t="s">
        <v>0</v>
      </c>
      <c r="H23" s="1"/>
      <c r="I23" s="5" t="s">
        <v>0</v>
      </c>
    </row>
    <row r="24" spans="1:9" x14ac:dyDescent="0.2">
      <c r="A24" s="12" t="s">
        <v>0</v>
      </c>
      <c r="B24" s="12"/>
      <c r="C24" s="1"/>
      <c r="F24" s="1"/>
      <c r="H24" s="1"/>
    </row>
    <row r="25" spans="1:9" ht="13.5" thickBot="1" x14ac:dyDescent="0.25">
      <c r="A25" s="3" t="s">
        <v>0</v>
      </c>
      <c r="B25" s="3"/>
      <c r="C25" s="36">
        <f>SUM(C8:C24)</f>
        <v>2581809.2999999998</v>
      </c>
      <c r="F25" s="36">
        <f>SUM(F8:F24)</f>
        <v>2121504.58</v>
      </c>
      <c r="H25" s="36">
        <f>SUM(H8:H24)</f>
        <v>460304.72</v>
      </c>
    </row>
    <row r="26" spans="1:9" ht="13.5" thickTop="1" x14ac:dyDescent="0.2"/>
    <row r="27" spans="1:9" x14ac:dyDescent="0.2">
      <c r="C27" s="37">
        <f>SUM(F25:H25)</f>
        <v>2581809.2999999998</v>
      </c>
    </row>
  </sheetData>
  <mergeCells count="2">
    <mergeCell ref="A2:C2"/>
    <mergeCell ref="A4:C4"/>
  </mergeCells>
  <printOptions horizontalCentered="1"/>
  <pageMargins left="0.35433070866141736" right="0.35433070866141736" top="0.98425196850393704" bottom="1.9685039370078741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ACCOUNTS 2024</vt:lpstr>
      <vt:lpstr>INTEREST</vt:lpstr>
      <vt:lpstr>PENSION DRWAN</vt:lpstr>
    </vt:vector>
  </TitlesOfParts>
  <Company>Kearsley Airways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Kearsley Airways Limited</dc:creator>
  <cp:lastModifiedBy>msmoghul@kalair.co.uk</cp:lastModifiedBy>
  <cp:lastPrinted>2024-04-02T14:33:34Z</cp:lastPrinted>
  <dcterms:created xsi:type="dcterms:W3CDTF">2003-02-12T14:46:17Z</dcterms:created>
  <dcterms:modified xsi:type="dcterms:W3CDTF">2024-04-02T14:35:35Z</dcterms:modified>
</cp:coreProperties>
</file>