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Clients Pension Practitioner\M\Mr &amp; Mrs M Mehta Pension Scheme\Inbound\"/>
    </mc:Choice>
  </mc:AlternateContent>
  <bookViews>
    <workbookView xWindow="0" yWindow="0" windowWidth="25200" windowHeight="11985"/>
  </bookViews>
  <sheets>
    <sheet name="ACCOUNTS 2016" sheetId="12" r:id="rId1"/>
  </sheets>
  <calcPr calcId="152511"/>
</workbook>
</file>

<file path=xl/calcChain.xml><?xml version="1.0" encoding="utf-8"?>
<calcChain xmlns="http://schemas.openxmlformats.org/spreadsheetml/2006/main">
  <c r="I69" i="12" l="1"/>
  <c r="I68" i="12"/>
  <c r="L67" i="12"/>
  <c r="D66" i="12"/>
  <c r="D79" i="12" s="1"/>
  <c r="C55" i="12"/>
  <c r="D45" i="12" s="1"/>
  <c r="D55" i="12" s="1"/>
  <c r="E45" i="12" s="1"/>
  <c r="E55" i="12" s="1"/>
  <c r="F45" i="12" s="1"/>
  <c r="F55" i="12" s="1"/>
  <c r="G45" i="12" s="1"/>
  <c r="G55" i="12" s="1"/>
  <c r="H45" i="12" s="1"/>
  <c r="H55" i="12" s="1"/>
  <c r="I45" i="12" s="1"/>
  <c r="I55" i="12" s="1"/>
  <c r="J45" i="12" s="1"/>
  <c r="J55" i="12" s="1"/>
  <c r="K45" i="12" s="1"/>
  <c r="K55" i="12" s="1"/>
  <c r="L45" i="12" s="1"/>
  <c r="L55" i="12" s="1"/>
  <c r="M45" i="12" s="1"/>
  <c r="M55" i="12" s="1"/>
  <c r="N45" i="12" s="1"/>
  <c r="N55" i="12" s="1"/>
  <c r="B52" i="12"/>
  <c r="B51" i="12"/>
  <c r="B48" i="12"/>
  <c r="H63" i="12" s="1"/>
  <c r="B47" i="12"/>
  <c r="C38" i="12"/>
  <c r="D30" i="12" s="1"/>
  <c r="D38" i="12" s="1"/>
  <c r="E30" i="12" s="1"/>
  <c r="E38" i="12" s="1"/>
  <c r="F30" i="12" s="1"/>
  <c r="F38" i="12" s="1"/>
  <c r="G30" i="12" s="1"/>
  <c r="G38" i="12" s="1"/>
  <c r="H30" i="12" s="1"/>
  <c r="H38" i="12" s="1"/>
  <c r="I30" i="12" s="1"/>
  <c r="I38" i="12" s="1"/>
  <c r="J30" i="12" s="1"/>
  <c r="J38" i="12" s="1"/>
  <c r="K30" i="12" s="1"/>
  <c r="K38" i="12" s="1"/>
  <c r="L30" i="12" s="1"/>
  <c r="L38" i="12" s="1"/>
  <c r="M30" i="12" s="1"/>
  <c r="M38" i="12" s="1"/>
  <c r="N30" i="12" s="1"/>
  <c r="N38" i="12" s="1"/>
  <c r="B36" i="12"/>
  <c r="B35" i="12"/>
  <c r="B32" i="12"/>
  <c r="C23" i="12"/>
  <c r="B21" i="12"/>
  <c r="I71" i="12" s="1"/>
  <c r="B20" i="12"/>
  <c r="B19" i="12"/>
  <c r="B18" i="12"/>
  <c r="B16" i="12"/>
  <c r="B13" i="12"/>
  <c r="H64" i="12" s="1"/>
  <c r="B12" i="12"/>
  <c r="H62" i="12" s="1"/>
  <c r="B11" i="12"/>
  <c r="B10" i="12"/>
  <c r="D8" i="12"/>
  <c r="D23" i="12" s="1"/>
  <c r="E8" i="12" s="1"/>
  <c r="E23" i="12" s="1"/>
  <c r="F8" i="12" s="1"/>
  <c r="F23" i="12" s="1"/>
  <c r="G8" i="12" s="1"/>
  <c r="G23" i="12" s="1"/>
  <c r="H8" i="12" s="1"/>
  <c r="H23" i="12" s="1"/>
  <c r="I8" i="12" s="1"/>
  <c r="I23" i="12" s="1"/>
  <c r="J8" i="12" s="1"/>
  <c r="J23" i="12" s="1"/>
  <c r="K8" i="12" s="1"/>
  <c r="K23" i="12" s="1"/>
  <c r="L8" i="12" s="1"/>
  <c r="L23" i="12" s="1"/>
  <c r="M8" i="12" s="1"/>
  <c r="M23" i="12" s="1"/>
  <c r="N8" i="12" s="1"/>
  <c r="N23" i="12" s="1"/>
  <c r="I72" i="12" l="1"/>
  <c r="B38" i="12"/>
  <c r="B23" i="12"/>
  <c r="B62" i="12" s="1"/>
  <c r="B55" i="12"/>
  <c r="B61" i="12" s="1"/>
  <c r="I65" i="12"/>
  <c r="I75" i="12" s="1"/>
  <c r="B66" i="12" l="1"/>
  <c r="M67" i="12" l="1"/>
  <c r="N67" i="12" s="1"/>
  <c r="B72" i="12" s="1"/>
  <c r="B79" i="12" s="1"/>
</calcChain>
</file>

<file path=xl/sharedStrings.xml><?xml version="1.0" encoding="utf-8"?>
<sst xmlns="http://schemas.openxmlformats.org/spreadsheetml/2006/main" count="152" uniqueCount="63">
  <si>
    <t xml:space="preserve"> </t>
  </si>
  <si>
    <t>APRIL</t>
  </si>
  <si>
    <t>MAY</t>
  </si>
  <si>
    <t>JUNE</t>
  </si>
  <si>
    <t>JULY</t>
  </si>
  <si>
    <t>AUGUST</t>
  </si>
  <si>
    <t>MARCH</t>
  </si>
  <si>
    <t>NATWEST BANK Plc</t>
  </si>
  <si>
    <t>NOV.,</t>
  </si>
  <si>
    <t>OCT.,</t>
  </si>
  <si>
    <t>SEPT.,</t>
  </si>
  <si>
    <t>DEC.,</t>
  </si>
  <si>
    <t>JAN.,</t>
  </si>
  <si>
    <t>FEB.,</t>
  </si>
  <si>
    <t>AMOUNT</t>
  </si>
  <si>
    <t>TRO Deposit Account</t>
  </si>
  <si>
    <t>Balance Sheet Value</t>
  </si>
  <si>
    <t>RECEIPTS:</t>
  </si>
  <si>
    <t>PAYMENTS:</t>
  </si>
  <si>
    <t>Interest</t>
  </si>
  <si>
    <t>Rent</t>
  </si>
  <si>
    <t>R E C O N C I L I A T I O N:</t>
  </si>
  <si>
    <t>Liquidity Select 30 day</t>
  </si>
  <si>
    <t>HM Revenue &amp; Customs - Tax</t>
  </si>
  <si>
    <t>Natwest - Current account</t>
  </si>
  <si>
    <t>Investment in India</t>
  </si>
  <si>
    <t>Expenses</t>
  </si>
  <si>
    <t>Mr.&amp; Mrs M Mehta</t>
  </si>
  <si>
    <t>Rent - prepayment</t>
  </si>
  <si>
    <t>Legal fees</t>
  </si>
  <si>
    <t>Mr.&amp; Mrs M Mehta  -  current account</t>
  </si>
  <si>
    <t>Mr and Mrs M MEHTA - PENSION SCHEME</t>
  </si>
  <si>
    <t>LIQUIDITY SELCET ACCOUNT - 30 DAYS NOTICE</t>
  </si>
  <si>
    <t>Pension Lvey - Information Commission</t>
  </si>
  <si>
    <t>INTEREST - Liquidity Select 30 day</t>
  </si>
  <si>
    <t>Mr.&amp; Mrs M Mehta - INDIA</t>
  </si>
  <si>
    <t>LIQUIDITY SELCET ACCOUNT - Rs. (Indian Rupee account)</t>
  </si>
  <si>
    <t>Romeera House, CM24 1QL</t>
  </si>
  <si>
    <t xml:space="preserve">Investment in India - 11/05/2009              A  </t>
  </si>
  <si>
    <t>Valuation of Investment in India</t>
  </si>
  <si>
    <t>Period</t>
  </si>
  <si>
    <t>Rates of Exch.= £</t>
  </si>
  <si>
    <t>Appreciation</t>
  </si>
  <si>
    <t>(Depreciation)</t>
  </si>
  <si>
    <t>31/03/2015</t>
  </si>
  <si>
    <t>Kanakia Hospitality Ltd - India</t>
  </si>
  <si>
    <t>Romeera House Rent</t>
  </si>
  <si>
    <t>Pension Practitioner.Com Ltd</t>
  </si>
  <si>
    <t xml:space="preserve">The Pensions Regulator  </t>
  </si>
  <si>
    <t>Investment return</t>
  </si>
  <si>
    <t>CURRENT ACCOUNT</t>
  </si>
  <si>
    <t>Year Ended 31st March, 2016</t>
  </si>
  <si>
    <t>Opening Balance - 01/04/2015</t>
  </si>
  <si>
    <t>Closing Balance - 31/03/2016</t>
  </si>
  <si>
    <t>Opening Balances - 01/04/2015</t>
  </si>
  <si>
    <t>Closing Balances - 31/03/2016</t>
  </si>
  <si>
    <t>Investment  A.  Rs</t>
  </si>
  <si>
    <t>Investment  A.   £</t>
  </si>
  <si>
    <t>31/03/2016</t>
  </si>
  <si>
    <t>Current Account - Pound Sterling</t>
  </si>
  <si>
    <t>Current Account - Indian Rupees</t>
  </si>
  <si>
    <t>Depreciation value of Investment in India   A</t>
  </si>
  <si>
    <t>(Loss of Interest)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</si>
</sst>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#,##0.00;[Red]\(\ #,##0.00\ \)"/>
    <numFmt numFmtId="165" formatCode="#,##0.0000;[Red]\(\ #,##0.0000\ \)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1"/>
      <color indexed="12"/>
      <name val="Arial"/>
      <family val="2"/>
    </font>
    <font>
      <b/>
      <sz val="10"/>
      <color theme="4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/>
    <xf numFmtId="0" fontId="5" fillId="0" borderId="0" xfId="0" applyFont="1"/>
    <xf numFmtId="164" fontId="0" fillId="0" borderId="0" xfId="1" applyNumberFormat="1" applyFont="1"/>
    <xf numFmtId="164" fontId="4" fillId="0" borderId="0" xfId="1" applyNumberFormat="1" applyFont="1"/>
    <xf numFmtId="164" fontId="2" fillId="0" borderId="0" xfId="1" applyNumberFormat="1" applyFont="1"/>
    <xf numFmtId="0" fontId="0" fillId="0" borderId="0" xfId="0" applyAlignment="1">
      <alignment horizontal="right"/>
    </xf>
    <xf numFmtId="14" fontId="2" fillId="0" borderId="0" xfId="0" applyNumberFormat="1" applyFont="1" applyAlignment="1">
      <alignment horizontal="center"/>
    </xf>
    <xf numFmtId="164" fontId="2" fillId="0" borderId="2" xfId="0" applyNumberFormat="1" applyFont="1" applyBorder="1"/>
    <xf numFmtId="164" fontId="3" fillId="0" borderId="2" xfId="0" applyNumberFormat="1" applyFont="1" applyBorder="1"/>
    <xf numFmtId="0" fontId="3" fillId="0" borderId="0" xfId="0" applyFont="1"/>
    <xf numFmtId="164" fontId="2" fillId="0" borderId="2" xfId="1" applyNumberFormat="1" applyFont="1" applyBorder="1"/>
    <xf numFmtId="164" fontId="0" fillId="0" borderId="3" xfId="1" applyNumberFormat="1" applyFont="1" applyBorder="1"/>
    <xf numFmtId="164" fontId="3" fillId="0" borderId="0" xfId="1" applyNumberFormat="1" applyFont="1"/>
    <xf numFmtId="164" fontId="4" fillId="0" borderId="3" xfId="1" applyNumberFormat="1" applyFont="1" applyBorder="1"/>
    <xf numFmtId="164" fontId="5" fillId="0" borderId="0" xfId="1" applyNumberFormat="1" applyFont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164" fontId="1" fillId="0" borderId="0" xfId="1" applyNumberFormat="1" applyFont="1"/>
    <xf numFmtId="0" fontId="3" fillId="0" borderId="0" xfId="0" applyFont="1" applyAlignment="1">
      <alignment horizontal="left"/>
    </xf>
    <xf numFmtId="0" fontId="1" fillId="0" borderId="0" xfId="0" applyFont="1"/>
    <xf numFmtId="165" fontId="1" fillId="0" borderId="0" xfId="1" applyNumberFormat="1" applyFont="1" applyAlignment="1">
      <alignment horizontal="center"/>
    </xf>
    <xf numFmtId="164" fontId="2" fillId="0" borderId="3" xfId="1" applyNumberFormat="1" applyFont="1" applyBorder="1" applyAlignment="1">
      <alignment horizontal="center"/>
    </xf>
    <xf numFmtId="164" fontId="2" fillId="0" borderId="3" xfId="1" quotePrefix="1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64" fontId="8" fillId="0" borderId="3" xfId="1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64" fontId="0" fillId="0" borderId="0" xfId="1" applyNumberFormat="1" applyFont="1" applyBorder="1"/>
    <xf numFmtId="0" fontId="0" fillId="2" borderId="0" xfId="0" applyFill="1"/>
    <xf numFmtId="164" fontId="0" fillId="2" borderId="0" xfId="1" applyNumberFormat="1" applyFont="1" applyFill="1"/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2" fillId="2" borderId="0" xfId="0" applyFont="1" applyFill="1"/>
    <xf numFmtId="0" fontId="3" fillId="2" borderId="0" xfId="0" applyFont="1" applyFill="1"/>
    <xf numFmtId="0" fontId="5" fillId="2" borderId="0" xfId="0" applyFont="1" applyFill="1" applyAlignment="1">
      <alignment horizontal="right"/>
    </xf>
    <xf numFmtId="164" fontId="5" fillId="2" borderId="0" xfId="1" applyNumberFormat="1" applyFont="1" applyFill="1"/>
    <xf numFmtId="164" fontId="1" fillId="2" borderId="0" xfId="1" applyNumberFormat="1" applyFont="1" applyFill="1"/>
    <xf numFmtId="0" fontId="0" fillId="2" borderId="0" xfId="0" applyFill="1" applyAlignment="1">
      <alignment horizontal="right"/>
    </xf>
    <xf numFmtId="0" fontId="1" fillId="2" borderId="0" xfId="0" applyFont="1" applyFill="1" applyAlignment="1">
      <alignment horizontal="right"/>
    </xf>
    <xf numFmtId="164" fontId="2" fillId="2" borderId="0" xfId="1" applyNumberFormat="1" applyFont="1" applyFill="1"/>
    <xf numFmtId="164" fontId="0" fillId="0" borderId="0" xfId="1" applyNumberFormat="1" applyFont="1" applyAlignment="1">
      <alignment horizontal="left"/>
    </xf>
    <xf numFmtId="0" fontId="3" fillId="3" borderId="1" xfId="0" applyFont="1" applyFill="1" applyBorder="1" applyAlignment="1">
      <alignment horizontal="left"/>
    </xf>
    <xf numFmtId="164" fontId="3" fillId="3" borderId="1" xfId="1" quotePrefix="1" applyNumberFormat="1" applyFont="1" applyFill="1" applyBorder="1" applyAlignment="1">
      <alignment horizontal="center"/>
    </xf>
    <xf numFmtId="164" fontId="0" fillId="0" borderId="0" xfId="1" applyNumberFormat="1" applyFont="1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164" fontId="0" fillId="2" borderId="1" xfId="1" applyNumberFormat="1" applyFont="1" applyFill="1" applyBorder="1"/>
    <xf numFmtId="0" fontId="7" fillId="0" borderId="1" xfId="0" applyFont="1" applyBorder="1" applyAlignment="1">
      <alignment horizontal="left"/>
    </xf>
    <xf numFmtId="164" fontId="0" fillId="0" borderId="1" xfId="1" applyNumberFormat="1" applyFont="1" applyBorder="1"/>
    <xf numFmtId="164" fontId="2" fillId="3" borderId="3" xfId="1" quotePrefix="1" applyNumberFormat="1" applyFont="1" applyFill="1" applyBorder="1" applyAlignment="1">
      <alignment horizontal="center"/>
    </xf>
    <xf numFmtId="0" fontId="9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164" fontId="3" fillId="0" borderId="1" xfId="1" applyNumberFormat="1" applyFont="1" applyBorder="1" applyAlignment="1">
      <alignment horizontal="center"/>
    </xf>
    <xf numFmtId="164" fontId="2" fillId="0" borderId="0" xfId="1" applyNumberFormat="1" applyFont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0"/>
  <sheetViews>
    <sheetView tabSelected="1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C3" sqref="C3"/>
    </sheetView>
  </sheetViews>
  <sheetFormatPr defaultRowHeight="12.75" x14ac:dyDescent="0.2"/>
  <cols>
    <col min="1" max="1" width="37" customWidth="1"/>
    <col min="2" max="2" width="16.140625" bestFit="1" customWidth="1"/>
    <col min="3" max="3" width="16.85546875" customWidth="1"/>
    <col min="4" max="6" width="14.42578125" customWidth="1"/>
    <col min="7" max="7" width="16" customWidth="1"/>
    <col min="8" max="10" width="14.42578125" customWidth="1"/>
    <col min="11" max="11" width="16.140625" bestFit="1" customWidth="1"/>
    <col min="12" max="14" width="14.42578125" customWidth="1"/>
  </cols>
  <sheetData>
    <row r="1" spans="1:14" ht="15" customHeight="1" x14ac:dyDescent="0.25">
      <c r="A1" s="55" t="s">
        <v>31</v>
      </c>
      <c r="B1" s="55"/>
    </row>
    <row r="3" spans="1:14" x14ac:dyDescent="0.2">
      <c r="A3" s="12" t="s">
        <v>51</v>
      </c>
    </row>
    <row r="4" spans="1:14" x14ac:dyDescent="0.2">
      <c r="A4" s="12"/>
    </row>
    <row r="5" spans="1:14" ht="13.5" thickBot="1" x14ac:dyDescent="0.25">
      <c r="A5" s="45" t="s">
        <v>50</v>
      </c>
      <c r="B5" s="48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</row>
    <row r="6" spans="1:14" x14ac:dyDescent="0.2">
      <c r="B6" s="9" t="s">
        <v>14</v>
      </c>
      <c r="C6" s="1" t="s">
        <v>1</v>
      </c>
      <c r="D6" s="1" t="s">
        <v>2</v>
      </c>
      <c r="E6" s="1" t="s">
        <v>3</v>
      </c>
      <c r="F6" s="1" t="s">
        <v>4</v>
      </c>
      <c r="G6" s="1" t="s">
        <v>5</v>
      </c>
      <c r="H6" s="1" t="s">
        <v>10</v>
      </c>
      <c r="I6" s="1" t="s">
        <v>9</v>
      </c>
      <c r="J6" s="1" t="s">
        <v>8</v>
      </c>
      <c r="K6" s="1" t="s">
        <v>11</v>
      </c>
      <c r="L6" s="1" t="s">
        <v>12</v>
      </c>
      <c r="M6" s="1" t="s">
        <v>13</v>
      </c>
      <c r="N6" s="1" t="s">
        <v>6</v>
      </c>
    </row>
    <row r="8" spans="1:14" x14ac:dyDescent="0.2">
      <c r="A8" s="2" t="s">
        <v>52</v>
      </c>
      <c r="B8" s="5">
        <v>28.47</v>
      </c>
      <c r="C8" s="5">
        <v>28.47</v>
      </c>
      <c r="D8" s="5">
        <f>C23</f>
        <v>28.47</v>
      </c>
      <c r="E8" s="5">
        <f t="shared" ref="E8:N8" si="0">D23</f>
        <v>28.47</v>
      </c>
      <c r="F8" s="5">
        <f t="shared" si="0"/>
        <v>28.470000000001164</v>
      </c>
      <c r="G8" s="5">
        <f t="shared" si="0"/>
        <v>28.470000000001164</v>
      </c>
      <c r="H8" s="5">
        <f t="shared" si="0"/>
        <v>28.470000000001164</v>
      </c>
      <c r="I8" s="5">
        <f t="shared" si="0"/>
        <v>0</v>
      </c>
      <c r="J8" s="5">
        <f t="shared" si="0"/>
        <v>0</v>
      </c>
      <c r="K8" s="5">
        <f t="shared" si="0"/>
        <v>0</v>
      </c>
      <c r="L8" s="5">
        <f t="shared" si="0"/>
        <v>36</v>
      </c>
      <c r="M8" s="5">
        <f t="shared" si="0"/>
        <v>36</v>
      </c>
      <c r="N8" s="5">
        <f t="shared" si="0"/>
        <v>36</v>
      </c>
    </row>
    <row r="9" spans="1:14" x14ac:dyDescent="0.2">
      <c r="A9" s="12" t="s">
        <v>17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2">
      <c r="A10" s="18" t="s">
        <v>22</v>
      </c>
      <c r="B10" s="5">
        <f>SUM(C10:N10)</f>
        <v>6100</v>
      </c>
      <c r="C10" s="20"/>
      <c r="D10" s="20"/>
      <c r="E10" s="20"/>
      <c r="F10" s="20"/>
      <c r="G10" s="20"/>
      <c r="H10" s="20"/>
      <c r="I10" s="20"/>
      <c r="J10" s="20">
        <v>6000</v>
      </c>
      <c r="K10" s="20">
        <v>100</v>
      </c>
      <c r="L10" s="20"/>
      <c r="M10" s="20"/>
      <c r="N10" s="20"/>
    </row>
    <row r="11" spans="1:14" x14ac:dyDescent="0.2">
      <c r="A11" s="18" t="s">
        <v>27</v>
      </c>
      <c r="B11" s="5">
        <f>SUM(C11:N11)</f>
        <v>0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x14ac:dyDescent="0.2">
      <c r="A12" s="8" t="s">
        <v>46</v>
      </c>
      <c r="B12" s="5">
        <f>SUM(C12:N12)</f>
        <v>160000</v>
      </c>
      <c r="C12" s="5"/>
      <c r="D12" s="5"/>
      <c r="E12" s="5">
        <v>40000</v>
      </c>
      <c r="F12" s="5"/>
      <c r="G12" s="5"/>
      <c r="H12" s="5">
        <v>40000</v>
      </c>
      <c r="I12" s="5"/>
      <c r="J12" s="5"/>
      <c r="K12" s="5">
        <v>40000</v>
      </c>
      <c r="L12" s="5"/>
      <c r="M12" s="5"/>
      <c r="N12" s="5">
        <v>40000</v>
      </c>
    </row>
    <row r="13" spans="1:14" x14ac:dyDescent="0.2">
      <c r="A13" s="8" t="s">
        <v>45</v>
      </c>
      <c r="B13" s="5">
        <f>SUM(C13:N13)</f>
        <v>0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x14ac:dyDescent="0.2">
      <c r="A14" s="8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x14ac:dyDescent="0.2">
      <c r="A15" s="21" t="s">
        <v>18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x14ac:dyDescent="0.2">
      <c r="A16" s="18" t="s">
        <v>22</v>
      </c>
      <c r="B16" s="5">
        <f>SUM(C16:N16)</f>
        <v>-160028.47</v>
      </c>
      <c r="C16" s="17"/>
      <c r="D16" s="17"/>
      <c r="E16" s="20">
        <v>-40000</v>
      </c>
      <c r="F16" s="17"/>
      <c r="G16" s="17"/>
      <c r="H16" s="20">
        <v>-40028.47</v>
      </c>
      <c r="I16" s="17"/>
      <c r="J16" s="17"/>
      <c r="K16" s="17">
        <v>-40000</v>
      </c>
      <c r="L16" s="20"/>
      <c r="M16" s="17"/>
      <c r="N16" s="17">
        <v>-40000</v>
      </c>
    </row>
    <row r="17" spans="1:14" x14ac:dyDescent="0.2">
      <c r="A17" s="29" t="s">
        <v>0</v>
      </c>
      <c r="B17" s="5" t="s">
        <v>0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</row>
    <row r="18" spans="1:14" x14ac:dyDescent="0.2">
      <c r="A18" s="19" t="s">
        <v>33</v>
      </c>
      <c r="B18" s="5">
        <f t="shared" ref="B18:B21" si="1">SUM(C18:N18)</f>
        <v>-35</v>
      </c>
      <c r="C18" s="5"/>
      <c r="D18" s="5"/>
      <c r="E18" s="5"/>
      <c r="F18" s="5"/>
      <c r="G18" s="5"/>
      <c r="H18" s="5"/>
      <c r="I18" s="5"/>
      <c r="J18" s="5"/>
      <c r="K18" s="5">
        <v>-35</v>
      </c>
      <c r="L18" s="5"/>
      <c r="M18" s="5"/>
      <c r="N18" s="5"/>
    </row>
    <row r="19" spans="1:14" x14ac:dyDescent="0.2">
      <c r="A19" s="19" t="s">
        <v>47</v>
      </c>
      <c r="B19" s="5">
        <f t="shared" si="1"/>
        <v>-6000</v>
      </c>
      <c r="C19" s="5"/>
      <c r="D19" s="5"/>
      <c r="E19" s="5"/>
      <c r="F19" s="5"/>
      <c r="G19" s="5"/>
      <c r="H19" s="5"/>
      <c r="I19" s="5"/>
      <c r="J19" s="5">
        <v>-6000</v>
      </c>
      <c r="K19" s="5"/>
      <c r="L19" s="5"/>
      <c r="M19" s="5"/>
      <c r="N19" s="5"/>
    </row>
    <row r="20" spans="1:14" x14ac:dyDescent="0.2">
      <c r="A20" s="19" t="s">
        <v>48</v>
      </c>
      <c r="B20" s="5">
        <f t="shared" si="1"/>
        <v>-29</v>
      </c>
      <c r="C20" s="5"/>
      <c r="D20" s="5"/>
      <c r="E20" s="5"/>
      <c r="F20" s="5"/>
      <c r="G20" s="5"/>
      <c r="H20" s="5"/>
      <c r="I20" s="5"/>
      <c r="J20" s="5"/>
      <c r="K20" s="5">
        <v>-29</v>
      </c>
      <c r="L20" s="5"/>
      <c r="M20" s="5"/>
      <c r="N20" s="5"/>
    </row>
    <row r="21" spans="1:14" x14ac:dyDescent="0.2">
      <c r="A21" s="18" t="s">
        <v>23</v>
      </c>
      <c r="B21" s="5">
        <f t="shared" si="1"/>
        <v>0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 x14ac:dyDescent="0.2">
      <c r="A22" s="8" t="s">
        <v>0</v>
      </c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x14ac:dyDescent="0.2">
      <c r="A23" s="2" t="s">
        <v>53</v>
      </c>
      <c r="B23" s="7">
        <f t="shared" ref="B23:N23" si="2">SUM(B8:B22)</f>
        <v>36</v>
      </c>
      <c r="C23" s="7">
        <f t="shared" si="2"/>
        <v>28.47</v>
      </c>
      <c r="D23" s="7">
        <f t="shared" si="2"/>
        <v>28.47</v>
      </c>
      <c r="E23" s="7">
        <f t="shared" si="2"/>
        <v>28.470000000001164</v>
      </c>
      <c r="F23" s="7">
        <f t="shared" si="2"/>
        <v>28.470000000001164</v>
      </c>
      <c r="G23" s="7">
        <f t="shared" si="2"/>
        <v>28.470000000001164</v>
      </c>
      <c r="H23" s="7">
        <f t="shared" si="2"/>
        <v>0</v>
      </c>
      <c r="I23" s="7">
        <f t="shared" si="2"/>
        <v>0</v>
      </c>
      <c r="J23" s="7">
        <f t="shared" si="2"/>
        <v>0</v>
      </c>
      <c r="K23" s="7">
        <f t="shared" si="2"/>
        <v>36</v>
      </c>
      <c r="L23" s="7">
        <f t="shared" si="2"/>
        <v>36</v>
      </c>
      <c r="M23" s="7">
        <f t="shared" si="2"/>
        <v>36</v>
      </c>
      <c r="N23" s="7">
        <f t="shared" si="2"/>
        <v>36</v>
      </c>
    </row>
    <row r="24" spans="1:14" x14ac:dyDescent="0.2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</row>
    <row r="25" spans="1:14" x14ac:dyDescent="0.2">
      <c r="A25" s="31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</row>
    <row r="26" spans="1:14" ht="13.5" thickBot="1" x14ac:dyDescent="0.25">
      <c r="A26" s="45" t="s">
        <v>36</v>
      </c>
      <c r="B26" s="45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</row>
    <row r="27" spans="1:14" x14ac:dyDescent="0.2">
      <c r="A27" s="31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</row>
    <row r="28" spans="1:14" x14ac:dyDescent="0.2">
      <c r="A28" s="34" t="s">
        <v>7</v>
      </c>
      <c r="B28" s="35" t="s">
        <v>14</v>
      </c>
      <c r="C28" s="34" t="s">
        <v>1</v>
      </c>
      <c r="D28" s="34" t="s">
        <v>2</v>
      </c>
      <c r="E28" s="34" t="s">
        <v>3</v>
      </c>
      <c r="F28" s="34" t="s">
        <v>4</v>
      </c>
      <c r="G28" s="34" t="s">
        <v>5</v>
      </c>
      <c r="H28" s="34" t="s">
        <v>10</v>
      </c>
      <c r="I28" s="34" t="s">
        <v>9</v>
      </c>
      <c r="J28" s="34" t="s">
        <v>8</v>
      </c>
      <c r="K28" s="34" t="s">
        <v>11</v>
      </c>
      <c r="L28" s="34" t="s">
        <v>12</v>
      </c>
      <c r="M28" s="34" t="s">
        <v>13</v>
      </c>
      <c r="N28" s="34" t="s">
        <v>6</v>
      </c>
    </row>
    <row r="29" spans="1:14" x14ac:dyDescent="0.2">
      <c r="A29" s="31"/>
      <c r="B29" s="31"/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</row>
    <row r="30" spans="1:14" x14ac:dyDescent="0.2">
      <c r="A30" s="36" t="s">
        <v>52</v>
      </c>
      <c r="B30" s="32">
        <v>99.88</v>
      </c>
      <c r="C30" s="32">
        <v>99.88</v>
      </c>
      <c r="D30" s="32">
        <f t="shared" ref="D30:N30" si="3">C38</f>
        <v>99.88</v>
      </c>
      <c r="E30" s="32">
        <f t="shared" si="3"/>
        <v>99.88</v>
      </c>
      <c r="F30" s="32">
        <f t="shared" si="3"/>
        <v>99.88</v>
      </c>
      <c r="G30" s="32">
        <f t="shared" si="3"/>
        <v>99.88</v>
      </c>
      <c r="H30" s="32">
        <f t="shared" si="3"/>
        <v>99.88</v>
      </c>
      <c r="I30" s="32">
        <f t="shared" si="3"/>
        <v>99.88</v>
      </c>
      <c r="J30" s="32">
        <f t="shared" si="3"/>
        <v>99.88</v>
      </c>
      <c r="K30" s="32">
        <f t="shared" si="3"/>
        <v>99.88</v>
      </c>
      <c r="L30" s="32">
        <f t="shared" si="3"/>
        <v>99.88</v>
      </c>
      <c r="M30" s="32">
        <f t="shared" si="3"/>
        <v>99.88</v>
      </c>
      <c r="N30" s="32">
        <f t="shared" si="3"/>
        <v>99.88</v>
      </c>
    </row>
    <row r="31" spans="1:14" x14ac:dyDescent="0.2">
      <c r="A31" s="37" t="s">
        <v>17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</row>
    <row r="32" spans="1:14" x14ac:dyDescent="0.2">
      <c r="A32" s="38" t="s">
        <v>24</v>
      </c>
      <c r="B32" s="32">
        <f>SUM(C32:N32)</f>
        <v>0</v>
      </c>
      <c r="C32" s="39"/>
      <c r="D32" s="39"/>
      <c r="E32" s="40"/>
      <c r="F32" s="39"/>
      <c r="G32" s="39"/>
      <c r="H32" s="40"/>
      <c r="I32" s="39"/>
      <c r="J32" s="40"/>
      <c r="K32" s="40"/>
      <c r="L32" s="39"/>
      <c r="M32" s="40"/>
      <c r="N32" s="40"/>
    </row>
    <row r="33" spans="1:14" x14ac:dyDescent="0.2">
      <c r="A33" s="41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</row>
    <row r="34" spans="1:14" x14ac:dyDescent="0.2">
      <c r="A34" s="33" t="s">
        <v>18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</row>
    <row r="35" spans="1:14" x14ac:dyDescent="0.2">
      <c r="A35" s="42" t="s">
        <v>30</v>
      </c>
      <c r="B35" s="32">
        <f>SUM(C35:N35)</f>
        <v>0</v>
      </c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40"/>
      <c r="N35" s="39"/>
    </row>
    <row r="36" spans="1:14" x14ac:dyDescent="0.2">
      <c r="A36" s="42" t="s">
        <v>35</v>
      </c>
      <c r="B36" s="32">
        <f>SUM(C36:N36)</f>
        <v>0</v>
      </c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9"/>
      <c r="N36" s="39"/>
    </row>
    <row r="37" spans="1:14" x14ac:dyDescent="0.2">
      <c r="A37" s="41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</row>
    <row r="38" spans="1:14" x14ac:dyDescent="0.2">
      <c r="A38" s="36" t="s">
        <v>53</v>
      </c>
      <c r="B38" s="43">
        <f t="shared" ref="B38:N38" si="4">SUM(B30:B37)</f>
        <v>99.88</v>
      </c>
      <c r="C38" s="43">
        <f t="shared" si="4"/>
        <v>99.88</v>
      </c>
      <c r="D38" s="43">
        <f t="shared" si="4"/>
        <v>99.88</v>
      </c>
      <c r="E38" s="43">
        <f t="shared" si="4"/>
        <v>99.88</v>
      </c>
      <c r="F38" s="43">
        <f t="shared" si="4"/>
        <v>99.88</v>
      </c>
      <c r="G38" s="43">
        <f t="shared" si="4"/>
        <v>99.88</v>
      </c>
      <c r="H38" s="43">
        <f t="shared" si="4"/>
        <v>99.88</v>
      </c>
      <c r="I38" s="43">
        <f t="shared" si="4"/>
        <v>99.88</v>
      </c>
      <c r="J38" s="43">
        <f t="shared" si="4"/>
        <v>99.88</v>
      </c>
      <c r="K38" s="43">
        <f t="shared" si="4"/>
        <v>99.88</v>
      </c>
      <c r="L38" s="43">
        <f t="shared" si="4"/>
        <v>99.88</v>
      </c>
      <c r="M38" s="43">
        <f t="shared" si="4"/>
        <v>99.88</v>
      </c>
      <c r="N38" s="43">
        <f t="shared" si="4"/>
        <v>99.88</v>
      </c>
    </row>
    <row r="39" spans="1:14" x14ac:dyDescent="0.2">
      <c r="A39" s="31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</row>
    <row r="40" spans="1:14" x14ac:dyDescent="0.2"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4" ht="13.5" thickBot="1" x14ac:dyDescent="0.25">
      <c r="A41" s="45" t="s">
        <v>32</v>
      </c>
      <c r="B41" s="45"/>
      <c r="C41" s="51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</row>
    <row r="42" spans="1:14" x14ac:dyDescent="0.2"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14" x14ac:dyDescent="0.2">
      <c r="A43" s="1" t="s">
        <v>7</v>
      </c>
      <c r="B43" s="9" t="s">
        <v>14</v>
      </c>
      <c r="C43" s="1" t="s">
        <v>1</v>
      </c>
      <c r="D43" s="1" t="s">
        <v>2</v>
      </c>
      <c r="E43" s="1" t="s">
        <v>3</v>
      </c>
      <c r="F43" s="1" t="s">
        <v>4</v>
      </c>
      <c r="G43" s="1" t="s">
        <v>5</v>
      </c>
      <c r="H43" s="1" t="s">
        <v>10</v>
      </c>
      <c r="I43" s="1" t="s">
        <v>9</v>
      </c>
      <c r="J43" s="1" t="s">
        <v>8</v>
      </c>
      <c r="K43" s="1" t="s">
        <v>11</v>
      </c>
      <c r="L43" s="1" t="s">
        <v>12</v>
      </c>
      <c r="M43" s="1" t="s">
        <v>13</v>
      </c>
      <c r="N43" s="1" t="s">
        <v>6</v>
      </c>
    </row>
    <row r="45" spans="1:14" x14ac:dyDescent="0.2">
      <c r="A45" s="2" t="s">
        <v>52</v>
      </c>
      <c r="B45" s="5">
        <v>3974841.16</v>
      </c>
      <c r="C45" s="5">
        <v>3974841.16</v>
      </c>
      <c r="D45" s="5">
        <f t="shared" ref="D45:N45" si="5">C55</f>
        <v>3977128.06</v>
      </c>
      <c r="E45" s="5">
        <f t="shared" si="5"/>
        <v>3979111.18</v>
      </c>
      <c r="F45" s="5">
        <f t="shared" si="5"/>
        <v>4020506.5900000003</v>
      </c>
      <c r="G45" s="5">
        <f t="shared" si="5"/>
        <v>4021872.4600000004</v>
      </c>
      <c r="H45" s="5">
        <f t="shared" si="5"/>
        <v>4023106.5700000003</v>
      </c>
      <c r="I45" s="5">
        <f t="shared" si="5"/>
        <v>4064589.9800000004</v>
      </c>
      <c r="J45" s="5">
        <f t="shared" si="5"/>
        <v>4065926.2800000003</v>
      </c>
      <c r="K45" s="5">
        <f t="shared" si="5"/>
        <v>4061306.8600000003</v>
      </c>
      <c r="L45" s="5">
        <f t="shared" si="5"/>
        <v>4102586.5600000005</v>
      </c>
      <c r="M45" s="5">
        <f t="shared" si="5"/>
        <v>4103890.4000000004</v>
      </c>
      <c r="N45" s="5">
        <f t="shared" si="5"/>
        <v>4105284.6000000006</v>
      </c>
    </row>
    <row r="46" spans="1:14" x14ac:dyDescent="0.2">
      <c r="A46" s="12" t="s">
        <v>17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</row>
    <row r="47" spans="1:14" x14ac:dyDescent="0.2">
      <c r="A47" s="18" t="s">
        <v>24</v>
      </c>
      <c r="B47" s="5">
        <f>SUM(C47:N47)</f>
        <v>160028.47</v>
      </c>
      <c r="C47" s="17"/>
      <c r="D47" s="17"/>
      <c r="E47" s="20">
        <v>40000</v>
      </c>
      <c r="F47" s="20" t="s">
        <v>0</v>
      </c>
      <c r="G47" s="20" t="s">
        <v>0</v>
      </c>
      <c r="H47" s="20">
        <v>40028.47</v>
      </c>
      <c r="I47" s="17"/>
      <c r="J47" s="17"/>
      <c r="K47" s="17">
        <v>40000</v>
      </c>
      <c r="L47" s="20"/>
      <c r="M47" s="17"/>
      <c r="N47" s="17">
        <v>40000</v>
      </c>
    </row>
    <row r="48" spans="1:14" x14ac:dyDescent="0.2">
      <c r="A48" s="19" t="s">
        <v>34</v>
      </c>
      <c r="B48" s="5">
        <f>SUM(C48:N48)</f>
        <v>17909.64</v>
      </c>
      <c r="C48" s="20">
        <v>2286.9</v>
      </c>
      <c r="D48" s="20">
        <v>1983.12</v>
      </c>
      <c r="E48" s="20">
        <v>1395.41</v>
      </c>
      <c r="F48" s="20">
        <v>1365.87</v>
      </c>
      <c r="G48" s="20">
        <v>1234.1099999999999</v>
      </c>
      <c r="H48" s="20">
        <v>1454.94</v>
      </c>
      <c r="I48" s="20">
        <v>1336.3</v>
      </c>
      <c r="J48" s="20">
        <v>1380.58</v>
      </c>
      <c r="K48" s="20">
        <v>1379.7</v>
      </c>
      <c r="L48" s="20">
        <v>1303.8399999999999</v>
      </c>
      <c r="M48" s="20">
        <v>1394.2</v>
      </c>
      <c r="N48" s="20">
        <v>1394.67</v>
      </c>
    </row>
    <row r="49" spans="1:14" x14ac:dyDescent="0.2">
      <c r="A49" s="8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</row>
    <row r="50" spans="1:14" x14ac:dyDescent="0.2">
      <c r="A50" s="21" t="s">
        <v>18</v>
      </c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</row>
    <row r="51" spans="1:14" x14ac:dyDescent="0.2">
      <c r="A51" s="19" t="s">
        <v>30</v>
      </c>
      <c r="B51" s="5">
        <f>SUM(C51:N51)</f>
        <v>-6100</v>
      </c>
      <c r="C51" s="5"/>
      <c r="D51" s="5"/>
      <c r="E51" s="5"/>
      <c r="F51" s="5"/>
      <c r="G51" s="5"/>
      <c r="H51" s="5"/>
      <c r="I51" s="5"/>
      <c r="J51" s="5">
        <v>-6000</v>
      </c>
      <c r="K51" s="5">
        <v>-100</v>
      </c>
      <c r="L51" s="5"/>
      <c r="M51" s="5"/>
      <c r="N51" s="5"/>
    </row>
    <row r="52" spans="1:14" x14ac:dyDescent="0.2">
      <c r="A52" s="19" t="s">
        <v>35</v>
      </c>
      <c r="B52" s="5">
        <f>SUM(C52:N52)</f>
        <v>0</v>
      </c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</row>
    <row r="53" spans="1:14" x14ac:dyDescent="0.2">
      <c r="A53" s="8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14" x14ac:dyDescent="0.2">
      <c r="A54" s="8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1:14" x14ac:dyDescent="0.2">
      <c r="A55" s="2" t="s">
        <v>53</v>
      </c>
      <c r="B55" s="7">
        <f>SUM(B45:B54)</f>
        <v>4146679.2700000005</v>
      </c>
      <c r="C55" s="7">
        <f>SUM(C45:C54)</f>
        <v>3977128.06</v>
      </c>
      <c r="D55" s="7">
        <f t="shared" ref="D55:N55" si="6">SUM(D45:D54)</f>
        <v>3979111.18</v>
      </c>
      <c r="E55" s="7">
        <f t="shared" si="6"/>
        <v>4020506.5900000003</v>
      </c>
      <c r="F55" s="7">
        <f t="shared" si="6"/>
        <v>4021872.4600000004</v>
      </c>
      <c r="G55" s="7">
        <f t="shared" si="6"/>
        <v>4023106.5700000003</v>
      </c>
      <c r="H55" s="7">
        <f t="shared" si="6"/>
        <v>4064589.9800000004</v>
      </c>
      <c r="I55" s="7">
        <f t="shared" si="6"/>
        <v>4065926.2800000003</v>
      </c>
      <c r="J55" s="7">
        <f t="shared" si="6"/>
        <v>4061306.8600000003</v>
      </c>
      <c r="K55" s="7">
        <f t="shared" si="6"/>
        <v>4102586.5600000005</v>
      </c>
      <c r="L55" s="7">
        <f t="shared" si="6"/>
        <v>4103890.4000000004</v>
      </c>
      <c r="M55" s="7">
        <f t="shared" si="6"/>
        <v>4105284.6000000006</v>
      </c>
      <c r="N55" s="7">
        <f t="shared" si="6"/>
        <v>4146679.2700000005</v>
      </c>
    </row>
    <row r="56" spans="1:14" x14ac:dyDescent="0.2"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</row>
    <row r="57" spans="1:14" x14ac:dyDescent="0.2"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</row>
    <row r="58" spans="1:14" x14ac:dyDescent="0.2"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</row>
    <row r="59" spans="1:14" ht="13.5" thickBot="1" x14ac:dyDescent="0.25">
      <c r="A59" s="45" t="s">
        <v>7</v>
      </c>
      <c r="B59" s="46" t="s">
        <v>58</v>
      </c>
      <c r="C59" s="47"/>
      <c r="D59" s="46" t="s">
        <v>44</v>
      </c>
      <c r="F59" s="5"/>
      <c r="G59" s="56" t="s">
        <v>21</v>
      </c>
      <c r="H59" s="56"/>
      <c r="I59" s="56"/>
      <c r="J59" s="5"/>
      <c r="K59" s="56" t="s">
        <v>39</v>
      </c>
      <c r="L59" s="56"/>
      <c r="M59" s="56"/>
      <c r="N59" s="5"/>
    </row>
    <row r="60" spans="1:14" x14ac:dyDescent="0.2">
      <c r="B60" s="5"/>
      <c r="C60" s="5"/>
      <c r="D60" s="6"/>
      <c r="F60" s="5"/>
      <c r="G60" s="5"/>
      <c r="H60" s="5"/>
      <c r="I60" s="5"/>
      <c r="J60" s="5"/>
      <c r="K60" s="5"/>
      <c r="L60" s="5"/>
      <c r="M60" s="5"/>
      <c r="N60" s="26" t="s">
        <v>42</v>
      </c>
    </row>
    <row r="61" spans="1:14" x14ac:dyDescent="0.2">
      <c r="A61" t="s">
        <v>15</v>
      </c>
      <c r="B61" s="5">
        <f>SUM(B55)</f>
        <v>4146679.2700000005</v>
      </c>
      <c r="C61" s="5"/>
      <c r="D61" s="6">
        <v>3974841.16</v>
      </c>
      <c r="F61" s="5"/>
      <c r="G61" s="57" t="s">
        <v>54</v>
      </c>
      <c r="H61" s="57"/>
      <c r="I61" s="7">
        <v>6024869.6299999999</v>
      </c>
      <c r="J61" s="5"/>
      <c r="K61" s="24" t="s">
        <v>40</v>
      </c>
      <c r="L61" s="25" t="s">
        <v>44</v>
      </c>
      <c r="M61" s="53" t="s">
        <v>58</v>
      </c>
      <c r="N61" s="27" t="s">
        <v>43</v>
      </c>
    </row>
    <row r="62" spans="1:14" x14ac:dyDescent="0.2">
      <c r="A62" t="s">
        <v>59</v>
      </c>
      <c r="B62" s="5">
        <f>B23</f>
        <v>36</v>
      </c>
      <c r="C62" s="5"/>
      <c r="D62" s="6">
        <v>28.47</v>
      </c>
      <c r="F62" s="5"/>
      <c r="G62" s="5" t="s">
        <v>20</v>
      </c>
      <c r="H62" s="5">
        <f>B12</f>
        <v>160000</v>
      </c>
      <c r="I62" s="5"/>
      <c r="J62" s="5"/>
      <c r="K62" s="20" t="s">
        <v>41</v>
      </c>
      <c r="L62" s="23">
        <v>92.689800000000005</v>
      </c>
      <c r="M62" s="23">
        <v>95.261399999999995</v>
      </c>
      <c r="N62" s="5"/>
    </row>
    <row r="63" spans="1:14" x14ac:dyDescent="0.2">
      <c r="A63" t="s">
        <v>60</v>
      </c>
      <c r="B63" s="5">
        <v>0</v>
      </c>
      <c r="C63" s="5"/>
      <c r="D63" s="6" t="s">
        <v>0</v>
      </c>
      <c r="F63" s="5"/>
      <c r="G63" s="5" t="s">
        <v>19</v>
      </c>
      <c r="H63" s="30">
        <f>SUM(B48)</f>
        <v>17909.64</v>
      </c>
      <c r="I63" s="5"/>
      <c r="J63" s="5"/>
      <c r="K63" s="5"/>
      <c r="L63" s="5"/>
      <c r="M63" s="5"/>
      <c r="N63" s="5"/>
    </row>
    <row r="64" spans="1:14" x14ac:dyDescent="0.2">
      <c r="A64" t="s">
        <v>37</v>
      </c>
      <c r="B64" s="5">
        <v>2050000</v>
      </c>
      <c r="C64" s="5"/>
      <c r="D64" s="6">
        <v>2050000</v>
      </c>
      <c r="F64" s="5"/>
      <c r="G64" s="5" t="s">
        <v>49</v>
      </c>
      <c r="H64" s="14">
        <f>B13</f>
        <v>0</v>
      </c>
      <c r="I64" s="5"/>
      <c r="J64" s="5"/>
      <c r="K64" s="20" t="s">
        <v>56</v>
      </c>
      <c r="L64" s="5">
        <v>451658280</v>
      </c>
      <c r="M64" s="5">
        <v>413393151</v>
      </c>
      <c r="N64" s="5"/>
    </row>
    <row r="65" spans="1:14" x14ac:dyDescent="0.2">
      <c r="A65" t="s">
        <v>0</v>
      </c>
      <c r="B65" s="14" t="s">
        <v>0</v>
      </c>
      <c r="C65" s="5"/>
      <c r="D65" s="16" t="s">
        <v>0</v>
      </c>
      <c r="E65" s="4" t="s">
        <v>0</v>
      </c>
      <c r="F65" s="5" t="s">
        <v>0</v>
      </c>
      <c r="G65" s="5" t="s">
        <v>0</v>
      </c>
      <c r="H65" s="5"/>
      <c r="I65" s="5">
        <f>SUM(H62:H64)</f>
        <v>177909.64</v>
      </c>
      <c r="J65" s="5"/>
      <c r="K65" s="20" t="s">
        <v>0</v>
      </c>
      <c r="L65" s="5" t="s">
        <v>0</v>
      </c>
      <c r="M65" s="5" t="s">
        <v>0</v>
      </c>
      <c r="N65" s="5"/>
    </row>
    <row r="66" spans="1:14" x14ac:dyDescent="0.2">
      <c r="A66" s="1" t="s">
        <v>0</v>
      </c>
      <c r="B66" s="7">
        <f>SUM(B61:B65)</f>
        <v>6196715.2700000005</v>
      </c>
      <c r="C66" s="5"/>
      <c r="D66" s="15">
        <f>SUM(D61:D65)</f>
        <v>6024869.6300000008</v>
      </c>
      <c r="F66" s="5"/>
      <c r="G66" s="29" t="s">
        <v>0</v>
      </c>
      <c r="H66" s="28"/>
      <c r="I66" s="5" t="s">
        <v>0</v>
      </c>
      <c r="J66" s="5"/>
      <c r="K66" s="5"/>
      <c r="L66" s="5"/>
      <c r="M66" s="5"/>
      <c r="N66" s="5"/>
    </row>
    <row r="67" spans="1:14" x14ac:dyDescent="0.2">
      <c r="A67" t="s">
        <v>0</v>
      </c>
      <c r="B67" s="7" t="s">
        <v>0</v>
      </c>
      <c r="C67" s="5"/>
      <c r="D67" s="15" t="s">
        <v>0</v>
      </c>
      <c r="E67" s="4" t="s">
        <v>0</v>
      </c>
      <c r="F67" s="5"/>
      <c r="G67" s="44" t="s">
        <v>0</v>
      </c>
      <c r="H67" s="44"/>
      <c r="I67" s="5" t="s">
        <v>0</v>
      </c>
      <c r="J67" s="5"/>
      <c r="K67" s="20" t="s">
        <v>57</v>
      </c>
      <c r="L67" s="5">
        <f>SUM(L64)/L62</f>
        <v>4872793.7701883055</v>
      </c>
      <c r="M67" s="5">
        <f>SUM(M64)/M62</f>
        <v>4339566.1936524138</v>
      </c>
      <c r="N67" s="5">
        <f>SUM(M67-L67)</f>
        <v>-533227.57653589174</v>
      </c>
    </row>
    <row r="68" spans="1:14" x14ac:dyDescent="0.2">
      <c r="A68" s="22" t="s">
        <v>38</v>
      </c>
      <c r="B68" s="17">
        <v>3651200</v>
      </c>
      <c r="C68" s="5"/>
      <c r="D68" s="6">
        <v>3651200</v>
      </c>
      <c r="E68" s="4" t="s">
        <v>0</v>
      </c>
      <c r="F68" s="5"/>
      <c r="G68" s="29" t="s">
        <v>0</v>
      </c>
      <c r="H68" s="28"/>
      <c r="I68" s="5" t="str">
        <f>B17</f>
        <v xml:space="preserve"> </v>
      </c>
      <c r="J68" s="5"/>
      <c r="K68" s="20" t="s">
        <v>0</v>
      </c>
      <c r="L68" s="5" t="s">
        <v>0</v>
      </c>
      <c r="M68" s="5" t="s">
        <v>0</v>
      </c>
      <c r="N68" s="5" t="s">
        <v>0</v>
      </c>
    </row>
    <row r="69" spans="1:14" x14ac:dyDescent="0.2">
      <c r="A69" s="22" t="s">
        <v>0</v>
      </c>
      <c r="B69" s="5" t="s">
        <v>0</v>
      </c>
      <c r="C69" s="5"/>
      <c r="D69" s="6" t="s">
        <v>0</v>
      </c>
      <c r="F69" s="5"/>
      <c r="G69" s="29" t="s">
        <v>25</v>
      </c>
      <c r="H69" s="28"/>
      <c r="I69" s="5">
        <f>B22</f>
        <v>0</v>
      </c>
      <c r="J69" s="5"/>
      <c r="K69" s="5"/>
      <c r="L69" s="5"/>
      <c r="M69" s="5"/>
      <c r="N69" s="5"/>
    </row>
    <row r="70" spans="1:14" x14ac:dyDescent="0.2">
      <c r="A70" s="22" t="s">
        <v>0</v>
      </c>
      <c r="B70" s="5" t="s">
        <v>0</v>
      </c>
      <c r="C70" s="5"/>
      <c r="D70" s="6" t="s">
        <v>0</v>
      </c>
      <c r="F70" s="5"/>
      <c r="G70" s="5"/>
      <c r="H70" s="5"/>
      <c r="I70" s="5"/>
      <c r="J70" s="5"/>
      <c r="K70" s="5"/>
      <c r="L70" s="5"/>
      <c r="M70" s="5"/>
      <c r="N70" s="5"/>
    </row>
    <row r="71" spans="1:14" x14ac:dyDescent="0.2">
      <c r="A71" s="22" t="s">
        <v>0</v>
      </c>
      <c r="B71" s="20" t="s">
        <v>0</v>
      </c>
      <c r="C71" s="5"/>
      <c r="D71" s="6" t="s">
        <v>0</v>
      </c>
      <c r="F71" s="5"/>
      <c r="G71" s="28" t="s">
        <v>23</v>
      </c>
      <c r="H71" s="28"/>
      <c r="I71" s="5">
        <f>B21</f>
        <v>0</v>
      </c>
      <c r="J71" s="5"/>
      <c r="K71" s="5"/>
      <c r="L71" s="5"/>
      <c r="M71" s="5"/>
      <c r="N71" s="5"/>
    </row>
    <row r="72" spans="1:14" x14ac:dyDescent="0.2">
      <c r="A72" s="22" t="s">
        <v>61</v>
      </c>
      <c r="B72" s="5">
        <f>N67</f>
        <v>-533227.57653589174</v>
      </c>
      <c r="C72" s="5"/>
      <c r="D72" s="6">
        <v>757753.32</v>
      </c>
      <c r="F72" s="5"/>
      <c r="G72" s="17" t="s">
        <v>26</v>
      </c>
      <c r="H72" s="5"/>
      <c r="I72" s="5">
        <f>SUM(B18:B21)</f>
        <v>-6064</v>
      </c>
      <c r="J72" s="5"/>
      <c r="K72" s="5"/>
      <c r="L72" s="5"/>
      <c r="M72" s="5"/>
      <c r="N72" s="5"/>
    </row>
    <row r="73" spans="1:14" x14ac:dyDescent="0.2">
      <c r="A73" s="54" t="s">
        <v>62</v>
      </c>
      <c r="B73" s="5" t="s">
        <v>0</v>
      </c>
      <c r="C73" s="5"/>
      <c r="D73" s="6" t="s">
        <v>0</v>
      </c>
      <c r="F73" s="5"/>
      <c r="G73" s="5"/>
      <c r="H73" s="5"/>
      <c r="I73" s="5"/>
      <c r="J73" s="5"/>
      <c r="K73" s="5"/>
      <c r="L73" s="5"/>
      <c r="M73" s="5"/>
      <c r="N73" s="5"/>
    </row>
    <row r="74" spans="1:14" x14ac:dyDescent="0.2">
      <c r="A74" s="22" t="s">
        <v>0</v>
      </c>
      <c r="B74" s="5" t="s">
        <v>0</v>
      </c>
      <c r="C74" s="5"/>
      <c r="D74" s="6" t="s">
        <v>0</v>
      </c>
      <c r="F74" s="5"/>
      <c r="G74" s="5"/>
      <c r="H74" s="5"/>
      <c r="I74" s="5"/>
      <c r="J74" s="5"/>
      <c r="K74" s="5"/>
      <c r="L74" s="5"/>
      <c r="M74" s="5"/>
      <c r="N74" s="5"/>
    </row>
    <row r="75" spans="1:14" ht="13.5" thickBot="1" x14ac:dyDescent="0.25">
      <c r="A75" s="4" t="s">
        <v>28</v>
      </c>
      <c r="B75" s="5">
        <v>-40000</v>
      </c>
      <c r="C75" s="5"/>
      <c r="D75" s="6">
        <v>-40000</v>
      </c>
      <c r="F75" s="5"/>
      <c r="G75" s="57" t="s">
        <v>55</v>
      </c>
      <c r="H75" s="57"/>
      <c r="I75" s="13">
        <f>SUM(I61:I74)</f>
        <v>6196715.2699999996</v>
      </c>
      <c r="J75" s="5"/>
      <c r="K75" s="5"/>
      <c r="L75" s="5"/>
      <c r="M75" s="5"/>
      <c r="N75" s="5"/>
    </row>
    <row r="76" spans="1:14" ht="13.5" thickTop="1" x14ac:dyDescent="0.2">
      <c r="A76" s="4" t="s">
        <v>29</v>
      </c>
      <c r="B76" s="5">
        <v>-2875</v>
      </c>
      <c r="C76" s="5"/>
      <c r="D76" s="6">
        <v>-2875</v>
      </c>
      <c r="F76" s="5"/>
      <c r="G76" s="5"/>
      <c r="H76" s="5"/>
      <c r="I76" s="5"/>
      <c r="J76" s="5"/>
      <c r="K76" s="5"/>
      <c r="L76" s="5"/>
      <c r="M76" s="5"/>
      <c r="N76" s="5"/>
    </row>
    <row r="77" spans="1:14" x14ac:dyDescent="0.2">
      <c r="A77" s="22" t="s">
        <v>0</v>
      </c>
      <c r="B77" s="20" t="s">
        <v>0</v>
      </c>
      <c r="C77" s="5"/>
      <c r="D77" s="6" t="s">
        <v>0</v>
      </c>
      <c r="F77" s="5"/>
      <c r="G77" s="5"/>
      <c r="H77" s="5"/>
      <c r="I77" s="5"/>
      <c r="J77" s="5"/>
      <c r="K77" s="5"/>
      <c r="L77" s="5"/>
      <c r="M77" s="5"/>
      <c r="N77" s="5"/>
    </row>
    <row r="78" spans="1:14" x14ac:dyDescent="0.2">
      <c r="C78" s="5"/>
      <c r="D78" s="3"/>
      <c r="F78" s="5"/>
      <c r="G78" s="5"/>
      <c r="H78" s="5"/>
      <c r="I78" s="5"/>
      <c r="J78" s="5"/>
      <c r="K78" s="5"/>
      <c r="L78" s="5"/>
      <c r="M78" s="5"/>
      <c r="N78" s="5"/>
    </row>
    <row r="79" spans="1:14" ht="13.5" thickBot="1" x14ac:dyDescent="0.25">
      <c r="A79" s="2" t="s">
        <v>16</v>
      </c>
      <c r="B79" s="10">
        <f>SUM(B66:B78)</f>
        <v>9271812.6934641078</v>
      </c>
      <c r="C79" s="5"/>
      <c r="D79" s="11">
        <f>SUM(D66:D78)</f>
        <v>10390947.950000001</v>
      </c>
      <c r="F79" s="5"/>
      <c r="G79" s="5"/>
      <c r="H79" s="5"/>
      <c r="I79" s="5"/>
      <c r="J79" s="5"/>
      <c r="K79" s="5"/>
      <c r="L79" s="5"/>
      <c r="M79" s="5"/>
      <c r="N79" s="5"/>
    </row>
    <row r="80" spans="1:14" ht="13.5" thickTop="1" x14ac:dyDescent="0.2">
      <c r="C80" s="5"/>
      <c r="D80" s="3"/>
      <c r="F80" s="5"/>
      <c r="G80" s="5"/>
      <c r="H80" s="5"/>
      <c r="I80" s="5"/>
      <c r="J80" s="5"/>
      <c r="K80" s="5"/>
      <c r="L80" s="5"/>
      <c r="M80" s="5"/>
      <c r="N80" s="5"/>
    </row>
  </sheetData>
  <mergeCells count="5">
    <mergeCell ref="A1:B1"/>
    <mergeCell ref="G59:I59"/>
    <mergeCell ref="K59:M59"/>
    <mergeCell ref="G61:H61"/>
    <mergeCell ref="G75:H75"/>
  </mergeCells>
  <printOptions horizontalCentered="1"/>
  <pageMargins left="0.15748031496062992" right="0.15748031496062992" top="0.19685039370078741" bottom="0.19685039370078741" header="0.51181102362204722" footer="0.51181102362204722"/>
  <pageSetup paperSize="8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ACCOUNTS 2016</vt:lpstr>
    </vt:vector>
  </TitlesOfParts>
  <Company>Kearsley Airways Limited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Kearsley Airways Limited</dc:creator>
  <cp:lastModifiedBy>Stacy</cp:lastModifiedBy>
  <cp:lastPrinted>2016-11-16T10:17:09Z</cp:lastPrinted>
  <dcterms:created xsi:type="dcterms:W3CDTF">2003-02-12T14:46:17Z</dcterms:created>
  <dcterms:modified xsi:type="dcterms:W3CDTF">2016-11-16T10:43:13Z</dcterms:modified>
</cp:coreProperties>
</file>