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autoCompressPictures="0"/>
  <xr:revisionPtr revIDLastSave="0" documentId="13_ncr:1_{590E17F5-BF21-4543-A99E-1CFCAA988A95}" xr6:coauthVersionLast="38" xr6:coauthVersionMax="38" xr10:uidLastSave="{00000000-0000-0000-0000-000000000000}"/>
  <bookViews>
    <workbookView xWindow="16380" yWindow="0" windowWidth="10665" windowHeight="16380" tabRatio="500" xr2:uid="{00000000-000D-0000-FFFF-FFFF00000000}"/>
  </bookViews>
  <sheets>
    <sheet name="Summary" sheetId="9" r:id="rId1"/>
    <sheet name="Bank" sheetId="13" r:id="rId2"/>
  </sheets>
  <externalReferences>
    <externalReference r:id="rId3"/>
  </externalReferences>
  <definedNames>
    <definedName name="_xlnm._FilterDatabase" localSheetId="1" hidden="1">Bank!$B$2:$G$56</definedName>
    <definedName name="Last_Row" localSheetId="0">IF('[1]Nephesh Loan'!Values_Entered,'[1]Nephesh Loan'!Header_Row+'[1]Nephesh Loan'!Number_of_Payments,'[1]Nephesh Loan'!Header_Row)</definedName>
    <definedName name="Loan_Not_Paid" localSheetId="0">IF('[1]Nephesh Loan'!Payment_Number&lt;='[1]Nephesh Loan'!Number_of_Payments,1,0)</definedName>
    <definedName name="_xlnm.Print_Area" localSheetId="0">Summary!$A$1:$F$29</definedName>
    <definedName name="_xlnm.Print_Titles" localSheetId="1">Bank!$1:$2</definedName>
  </definedName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9" l="1"/>
  <c r="F29" i="9"/>
  <c r="F28" i="9"/>
  <c r="H1" i="13"/>
  <c r="N1" i="13"/>
  <c r="O1" i="13"/>
  <c r="M44" i="13"/>
  <c r="M43" i="13"/>
  <c r="M1" i="13"/>
  <c r="K45" i="13"/>
  <c r="K18" i="13"/>
  <c r="I1" i="13"/>
  <c r="F25" i="9"/>
  <c r="K8" i="13"/>
  <c r="K3" i="13"/>
  <c r="K7" i="13"/>
  <c r="K1" i="13"/>
  <c r="H39" i="13"/>
  <c r="H42" i="13"/>
  <c r="L4" i="13"/>
  <c r="L9" i="13"/>
  <c r="L12" i="13"/>
  <c r="L15" i="13"/>
  <c r="L19" i="13"/>
  <c r="L23" i="13"/>
  <c r="L25" i="13"/>
  <c r="L28" i="13"/>
  <c r="L31" i="13"/>
  <c r="L1" i="13"/>
  <c r="F24" i="9"/>
  <c r="J5" i="13"/>
  <c r="J6" i="13"/>
  <c r="J10" i="13"/>
  <c r="J11" i="13"/>
  <c r="J13" i="13"/>
  <c r="J14" i="13"/>
  <c r="J16" i="13"/>
  <c r="J17" i="13"/>
  <c r="J20" i="13"/>
  <c r="J21" i="13"/>
  <c r="J22" i="13"/>
  <c r="J24" i="13"/>
  <c r="J26" i="13"/>
  <c r="J27" i="13"/>
  <c r="J29" i="13"/>
  <c r="J30" i="13"/>
  <c r="J32" i="13"/>
  <c r="J33" i="13"/>
  <c r="J36" i="13"/>
  <c r="J37" i="13"/>
  <c r="J38" i="13"/>
  <c r="J40" i="13"/>
  <c r="J41" i="13"/>
  <c r="J46" i="13"/>
  <c r="J1" i="13"/>
  <c r="F23" i="9"/>
  <c r="D8" i="9"/>
  <c r="E8" i="9"/>
  <c r="F8" i="9"/>
  <c r="D9" i="9"/>
  <c r="E9" i="9"/>
  <c r="F9" i="9"/>
  <c r="E10" i="9"/>
  <c r="F10" i="9"/>
  <c r="F2" i="9"/>
  <c r="E13" i="9"/>
  <c r="E2" i="9"/>
  <c r="F1" i="9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F22" i="9"/>
  <c r="D2" i="9"/>
  <c r="E1" i="9"/>
  <c r="G49" i="13"/>
  <c r="G50" i="13"/>
  <c r="G51" i="13"/>
  <c r="G52" i="13"/>
  <c r="G53" i="13"/>
  <c r="G54" i="13"/>
  <c r="G55" i="13"/>
  <c r="G56" i="13"/>
  <c r="C2" i="9"/>
  <c r="D1" i="9"/>
  <c r="D22" i="9"/>
  <c r="C23" i="9"/>
  <c r="C24" i="9"/>
  <c r="E22" i="9"/>
  <c r="E31" i="9"/>
</calcChain>
</file>

<file path=xl/sharedStrings.xml><?xml version="1.0" encoding="utf-8"?>
<sst xmlns="http://schemas.openxmlformats.org/spreadsheetml/2006/main" count="187" uniqueCount="57">
  <si>
    <t>Investec</t>
  </si>
  <si>
    <t>26 Commercial Rd</t>
  </si>
  <si>
    <t>18 Commercial Rd</t>
  </si>
  <si>
    <t>Cheque Account</t>
  </si>
  <si>
    <t>Savings Account</t>
  </si>
  <si>
    <t>Commercial Property</t>
  </si>
  <si>
    <t>Year End</t>
  </si>
  <si>
    <t>Loan 2</t>
  </si>
  <si>
    <t>Loan 1</t>
  </si>
  <si>
    <t>Nephesh -26Com</t>
  </si>
  <si>
    <t>Asset Funds</t>
  </si>
  <si>
    <t>Date</t>
  </si>
  <si>
    <t>Reference</t>
  </si>
  <si>
    <t>Transaction Type</t>
  </si>
  <si>
    <t>Money In</t>
  </si>
  <si>
    <t xml:space="preserve"> Money Out</t>
  </si>
  <si>
    <t>Balance</t>
  </si>
  <si>
    <t>Rental Income</t>
  </si>
  <si>
    <t>Contributions</t>
  </si>
  <si>
    <t>Bank Account</t>
  </si>
  <si>
    <t>Land</t>
  </si>
  <si>
    <t>Oakland Terrace</t>
  </si>
  <si>
    <t>Nephesh - 4sand/3wynd</t>
  </si>
  <si>
    <t>Bank Interest</t>
  </si>
  <si>
    <t>Loan Interest</t>
  </si>
  <si>
    <t>Loan 3</t>
  </si>
  <si>
    <t>Loan 4</t>
  </si>
  <si>
    <t>4 Brynhyryd</t>
  </si>
  <si>
    <t>26 Sandfleids Rd</t>
  </si>
  <si>
    <t>Cash Received</t>
  </si>
  <si>
    <t>loan 1 repayed</t>
  </si>
  <si>
    <t>Loan 2 interest</t>
  </si>
  <si>
    <t>loan 1 interest</t>
  </si>
  <si>
    <t>loan 1 redemption 19/5/17</t>
  </si>
  <si>
    <t>Loans Outstanding</t>
  </si>
  <si>
    <t>Loan 1 repayment</t>
  </si>
  <si>
    <t>Jennysden</t>
  </si>
  <si>
    <t>Bank</t>
  </si>
  <si>
    <t>Nephesh</t>
  </si>
  <si>
    <t>HemsHobbies</t>
  </si>
  <si>
    <t>bank</t>
  </si>
  <si>
    <t>Transfer</t>
  </si>
  <si>
    <t>PP Fees</t>
  </si>
  <si>
    <t>Cash In  Bank</t>
  </si>
  <si>
    <t>Contributions LD</t>
  </si>
  <si>
    <t>Contributions Nephesh</t>
  </si>
  <si>
    <t>Metro</t>
  </si>
  <si>
    <t>AIB</t>
  </si>
  <si>
    <t>PensionPract</t>
  </si>
  <si>
    <t>Fees</t>
  </si>
  <si>
    <t>Lee Dunning</t>
  </si>
  <si>
    <t>Contribution</t>
  </si>
  <si>
    <t>Loan 4 Repayment</t>
  </si>
  <si>
    <t>Loan 3 repayment</t>
  </si>
  <si>
    <t>loan  interwst</t>
  </si>
  <si>
    <t>Loan Capital</t>
  </si>
  <si>
    <t>Loan Capital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</si>
</sst>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i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0" fontId="0" fillId="0" borderId="1" xfId="0" applyBorder="1"/>
    <xf numFmtId="0" fontId="3" fillId="0" borderId="1" xfId="0" applyFont="1" applyFill="1" applyBorder="1"/>
    <xf numFmtId="0" fontId="4" fillId="0" borderId="1" xfId="0" applyFont="1" applyFill="1" applyBorder="1"/>
    <xf numFmtId="15" fontId="4" fillId="0" borderId="1" xfId="0" applyNumberFormat="1" applyFont="1" applyFill="1" applyBorder="1"/>
    <xf numFmtId="14" fontId="4" fillId="0" borderId="1" xfId="0" applyNumberFormat="1" applyFont="1" applyFill="1" applyBorder="1"/>
    <xf numFmtId="0" fontId="6" fillId="0" borderId="0" xfId="0" applyFont="1"/>
    <xf numFmtId="0" fontId="6" fillId="0" borderId="1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14" fontId="0" fillId="0" borderId="0" xfId="0" applyNumberFormat="1"/>
    <xf numFmtId="16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0" xfId="0" applyFont="1" applyFill="1"/>
    <xf numFmtId="0" fontId="9" fillId="0" borderId="0" xfId="0" applyFont="1"/>
    <xf numFmtId="0" fontId="3" fillId="0" borderId="3" xfId="0" applyFont="1" applyFill="1" applyBorder="1"/>
    <xf numFmtId="14" fontId="4" fillId="2" borderId="3" xfId="0" applyNumberFormat="1" applyFont="1" applyFill="1" applyBorder="1"/>
    <xf numFmtId="0" fontId="7" fillId="0" borderId="3" xfId="0" applyFont="1" applyFill="1" applyBorder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dunning/Dropbox/2.Business/5.%20Pension/Nephesh%20SSAS/Nephesh%20SSAS%20accounts/2015%205th%20April/Nephesh%20SSAS%20accounts/year%20Apri%202012%20to%20Mar%202013/Simple%20Loan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phesh Loan"/>
      <sheetName val="loan 2"/>
      <sheetName val="loan 3"/>
      <sheetName val="loan 4"/>
      <sheetName val="loan 5"/>
      <sheetName val="RHYS"/>
    </sheetNames>
    <definedNames>
      <definedName name="Header_Row" refersTo="#REF!" sheetId="0"/>
      <definedName name="Number_of_Payments" refersTo="='Nephesh Loan'!$E$12" sheetId="0"/>
      <definedName name="Payment_Number" refersTo="#REF!" sheetId="0"/>
      <definedName name="Values_Entered" refersTo="#REF!" sheetId="0"/>
    </definedNames>
    <sheetDataSet>
      <sheetData sheetId="0">
        <row r="4">
          <cell r="E4">
            <v>30000</v>
          </cell>
        </row>
        <row r="12">
          <cell r="E12">
            <v>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defaultColWidth="8.85546875" defaultRowHeight="18.75" x14ac:dyDescent="0.3"/>
  <cols>
    <col min="1" max="1" width="29.42578125" style="1" customWidth="1"/>
    <col min="2" max="2" width="23.85546875" style="1" customWidth="1"/>
    <col min="3" max="3" width="15.42578125" style="1" customWidth="1"/>
    <col min="4" max="4" width="16.28515625" style="1" customWidth="1"/>
    <col min="5" max="5" width="15.140625" style="1" customWidth="1"/>
    <col min="6" max="6" width="18" style="1" customWidth="1"/>
    <col min="7" max="7" width="18.28515625" style="1" customWidth="1"/>
    <col min="8" max="8" width="13.42578125" style="1" customWidth="1"/>
    <col min="9" max="16384" width="8.85546875" style="1"/>
  </cols>
  <sheetData>
    <row r="1" spans="1:8" x14ac:dyDescent="0.3">
      <c r="D1" s="3">
        <f>(D2-C2)/C2</f>
        <v>0.19015136489904291</v>
      </c>
      <c r="E1" s="3">
        <f>(E2-D2)/D2</f>
        <v>8.949630877317262E-2</v>
      </c>
      <c r="F1" s="3">
        <f>(F2-E2)/E2</f>
        <v>0.11391330652268919</v>
      </c>
    </row>
    <row r="2" spans="1:8" x14ac:dyDescent="0.3">
      <c r="C2" s="5">
        <f>SUM(C4:C18)</f>
        <v>203445.45</v>
      </c>
      <c r="D2" s="5">
        <f>SUM(D4:D18)</f>
        <v>242130.88</v>
      </c>
      <c r="E2" s="23">
        <f>SUM(E4:E13)</f>
        <v>263800.7</v>
      </c>
      <c r="F2" s="5">
        <f>SUM(F4:F13)</f>
        <v>293851.11</v>
      </c>
    </row>
    <row r="3" spans="1:8" s="2" customFormat="1" x14ac:dyDescent="0.3">
      <c r="A3" s="6" t="s">
        <v>10</v>
      </c>
      <c r="B3" s="6" t="s">
        <v>6</v>
      </c>
      <c r="C3" s="7">
        <v>42099</v>
      </c>
      <c r="D3" s="8">
        <v>42465</v>
      </c>
      <c r="E3" s="24">
        <v>42830</v>
      </c>
      <c r="F3" s="8">
        <v>43195</v>
      </c>
    </row>
    <row r="4" spans="1:8" s="2" customFormat="1" x14ac:dyDescent="0.3">
      <c r="A4" s="5" t="s">
        <v>43</v>
      </c>
      <c r="B4" s="5" t="s">
        <v>19</v>
      </c>
      <c r="C4" s="5">
        <v>0</v>
      </c>
      <c r="D4" s="5">
        <v>23516.240000000002</v>
      </c>
      <c r="E4" s="23">
        <v>21730</v>
      </c>
      <c r="F4" s="5">
        <v>72315.539999999994</v>
      </c>
      <c r="G4" s="1"/>
      <c r="H4" s="1"/>
    </row>
    <row r="5" spans="1:8" hidden="1" x14ac:dyDescent="0.3">
      <c r="A5" s="5" t="s">
        <v>0</v>
      </c>
      <c r="B5" s="5" t="s">
        <v>3</v>
      </c>
      <c r="C5" s="5">
        <v>18055.080000000002</v>
      </c>
      <c r="D5" s="5">
        <v>0</v>
      </c>
      <c r="F5" s="5"/>
    </row>
    <row r="6" spans="1:8" hidden="1" x14ac:dyDescent="0.3">
      <c r="A6" s="5" t="s">
        <v>0</v>
      </c>
      <c r="B6" s="5" t="s">
        <v>4</v>
      </c>
      <c r="C6" s="5">
        <v>74197.14</v>
      </c>
      <c r="D6" s="5">
        <v>0</v>
      </c>
      <c r="F6" s="5"/>
    </row>
    <row r="7" spans="1:8" x14ac:dyDescent="0.3">
      <c r="A7" s="5"/>
      <c r="B7" s="5"/>
      <c r="C7" s="5"/>
      <c r="D7" s="5"/>
      <c r="F7" s="5"/>
    </row>
    <row r="8" spans="1:8" x14ac:dyDescent="0.3">
      <c r="A8" s="5" t="s">
        <v>5</v>
      </c>
      <c r="B8" s="5" t="s">
        <v>2</v>
      </c>
      <c r="C8" s="5">
        <v>42668</v>
      </c>
      <c r="D8" s="5">
        <f t="shared" ref="D8:F9" si="0">C8</f>
        <v>42668</v>
      </c>
      <c r="E8" s="23">
        <f t="shared" si="0"/>
        <v>42668</v>
      </c>
      <c r="F8" s="5">
        <f t="shared" si="0"/>
        <v>42668</v>
      </c>
    </row>
    <row r="9" spans="1:8" x14ac:dyDescent="0.3">
      <c r="A9" s="5" t="s">
        <v>5</v>
      </c>
      <c r="B9" s="5" t="s">
        <v>1</v>
      </c>
      <c r="C9" s="5">
        <v>50668</v>
      </c>
      <c r="D9" s="5">
        <f t="shared" si="0"/>
        <v>50668</v>
      </c>
      <c r="E9" s="23">
        <f t="shared" si="0"/>
        <v>50668</v>
      </c>
      <c r="F9" s="5">
        <f t="shared" si="0"/>
        <v>50668</v>
      </c>
    </row>
    <row r="10" spans="1:8" x14ac:dyDescent="0.3">
      <c r="A10" s="5" t="s">
        <v>20</v>
      </c>
      <c r="B10" s="5" t="s">
        <v>21</v>
      </c>
      <c r="C10" s="5"/>
      <c r="D10" s="5">
        <v>53500</v>
      </c>
      <c r="E10" s="23">
        <f>D10</f>
        <v>53500</v>
      </c>
      <c r="F10" s="5">
        <f>E10</f>
        <v>53500</v>
      </c>
    </row>
    <row r="11" spans="1:8" x14ac:dyDescent="0.3">
      <c r="A11" s="11"/>
      <c r="B11" s="11"/>
      <c r="C11" s="11"/>
      <c r="D11" s="11"/>
      <c r="E11" s="12"/>
      <c r="F11" s="5"/>
    </row>
    <row r="12" spans="1:8" x14ac:dyDescent="0.3">
      <c r="A12" s="11"/>
      <c r="B12" s="11"/>
      <c r="C12" s="11"/>
      <c r="D12" s="11"/>
      <c r="E12" s="12"/>
      <c r="F12" s="5"/>
    </row>
    <row r="13" spans="1:8" x14ac:dyDescent="0.3">
      <c r="A13" s="11" t="s">
        <v>34</v>
      </c>
      <c r="B13" s="11"/>
      <c r="C13" s="11"/>
      <c r="D13" s="11"/>
      <c r="E13" s="1">
        <f>SUM(E14:E17)</f>
        <v>95234.7</v>
      </c>
      <c r="F13" s="5">
        <f>SUM(F14:F17)</f>
        <v>74699.570000000007</v>
      </c>
    </row>
    <row r="14" spans="1:8" s="21" customFormat="1" x14ac:dyDescent="0.3">
      <c r="A14" s="19" t="s">
        <v>8</v>
      </c>
      <c r="B14" s="19" t="s">
        <v>9</v>
      </c>
      <c r="C14" s="19">
        <v>17857.23</v>
      </c>
      <c r="D14" s="20">
        <v>11778.64</v>
      </c>
      <c r="E14" s="25">
        <v>5234.7</v>
      </c>
      <c r="F14" s="19">
        <v>0</v>
      </c>
      <c r="H14" s="1"/>
    </row>
    <row r="15" spans="1:8" s="21" customFormat="1" x14ac:dyDescent="0.3">
      <c r="A15" s="19" t="s">
        <v>7</v>
      </c>
      <c r="B15" s="19" t="s">
        <v>22</v>
      </c>
      <c r="C15" s="19">
        <v>0</v>
      </c>
      <c r="D15" s="19">
        <v>60000</v>
      </c>
      <c r="E15" s="25">
        <v>0</v>
      </c>
      <c r="F15" s="19">
        <v>0</v>
      </c>
      <c r="H15" s="1"/>
    </row>
    <row r="16" spans="1:8" x14ac:dyDescent="0.3">
      <c r="A16" s="5" t="s">
        <v>25</v>
      </c>
      <c r="B16" s="5" t="s">
        <v>27</v>
      </c>
      <c r="C16" s="5"/>
      <c r="D16" s="5"/>
      <c r="E16" s="23">
        <v>40000</v>
      </c>
      <c r="F16" s="5">
        <v>33222.400000000001</v>
      </c>
    </row>
    <row r="17" spans="1:6" x14ac:dyDescent="0.3">
      <c r="A17" s="5" t="s">
        <v>26</v>
      </c>
      <c r="B17" s="5" t="s">
        <v>28</v>
      </c>
      <c r="C17" s="5"/>
      <c r="D17" s="5"/>
      <c r="E17" s="23">
        <v>50000</v>
      </c>
      <c r="F17" s="5">
        <v>41477.17</v>
      </c>
    </row>
    <row r="22" spans="1:6" x14ac:dyDescent="0.3">
      <c r="A22" s="6" t="s">
        <v>29</v>
      </c>
      <c r="B22" s="5"/>
      <c r="C22" s="5"/>
      <c r="D22" s="5">
        <f>SUM(D23:D30)</f>
        <v>38684.089999999997</v>
      </c>
      <c r="E22" s="5">
        <f>SUM(E23:E30)</f>
        <v>19669.93</v>
      </c>
      <c r="F22" s="5">
        <f>SUM(F23:F30)</f>
        <v>50585.53</v>
      </c>
    </row>
    <row r="23" spans="1:6" x14ac:dyDescent="0.3">
      <c r="A23" s="5" t="s">
        <v>17</v>
      </c>
      <c r="B23" s="5"/>
      <c r="C23" s="5">
        <f>D23</f>
        <v>13319.5</v>
      </c>
      <c r="D23" s="5">
        <v>13319.5</v>
      </c>
      <c r="E23" s="5">
        <v>12925.5</v>
      </c>
      <c r="F23" s="5">
        <f>Bank!J1</f>
        <v>12055.51</v>
      </c>
    </row>
    <row r="24" spans="1:6" x14ac:dyDescent="0.3">
      <c r="A24" s="5" t="s">
        <v>23</v>
      </c>
      <c r="B24" s="5"/>
      <c r="C24" s="5">
        <f>D24</f>
        <v>246.58</v>
      </c>
      <c r="D24" s="5">
        <v>246.58</v>
      </c>
      <c r="E24" s="5">
        <v>53.43</v>
      </c>
      <c r="F24" s="5">
        <f>Bank!L1</f>
        <v>24.169999999999998</v>
      </c>
    </row>
    <row r="25" spans="1:6" x14ac:dyDescent="0.3">
      <c r="A25" s="5" t="s">
        <v>24</v>
      </c>
      <c r="B25" s="5"/>
      <c r="C25" s="5"/>
      <c r="D25" s="5">
        <v>1118.01</v>
      </c>
      <c r="E25" s="5">
        <v>6691</v>
      </c>
      <c r="F25" s="5">
        <f>Bank!I1</f>
        <v>7016.5300000000007</v>
      </c>
    </row>
    <row r="26" spans="1:6" x14ac:dyDescent="0.3">
      <c r="A26" s="5" t="s">
        <v>44</v>
      </c>
      <c r="B26" s="5"/>
      <c r="C26" s="5">
        <v>17000</v>
      </c>
      <c r="D26" s="5"/>
      <c r="E26" s="5"/>
      <c r="F26" s="5">
        <v>12000</v>
      </c>
    </row>
    <row r="27" spans="1:6" x14ac:dyDescent="0.3">
      <c r="A27" s="5" t="s">
        <v>45</v>
      </c>
      <c r="B27" s="5"/>
      <c r="C27" s="5"/>
      <c r="D27" s="5">
        <v>24000</v>
      </c>
      <c r="E27" s="5">
        <v>0</v>
      </c>
      <c r="F27" s="5">
        <v>0</v>
      </c>
    </row>
    <row r="28" spans="1:6" x14ac:dyDescent="0.3">
      <c r="A28" s="5" t="s">
        <v>49</v>
      </c>
      <c r="B28" s="5"/>
      <c r="C28" s="5"/>
      <c r="D28" s="5"/>
      <c r="E28" s="5"/>
      <c r="F28" s="5">
        <f>Bank!H1</f>
        <v>-1045</v>
      </c>
    </row>
    <row r="29" spans="1:6" x14ac:dyDescent="0.3">
      <c r="A29" s="5" t="s">
        <v>56</v>
      </c>
      <c r="B29" s="5"/>
      <c r="C29" s="5"/>
      <c r="D29" s="5"/>
      <c r="E29" s="5"/>
      <c r="F29" s="5">
        <f>Bank!K1</f>
        <v>20534.32</v>
      </c>
    </row>
    <row r="31" spans="1:6" x14ac:dyDescent="0.3">
      <c r="A31" s="1" t="s">
        <v>30</v>
      </c>
      <c r="E31" s="1">
        <f>D14-E14</f>
        <v>6543.94</v>
      </c>
    </row>
    <row r="32" spans="1:6" x14ac:dyDescent="0.3">
      <c r="A32" s="1" t="s">
        <v>32</v>
      </c>
      <c r="E32" s="1">
        <v>652.63</v>
      </c>
    </row>
    <row r="33" spans="1:5" x14ac:dyDescent="0.3">
      <c r="A33" s="1" t="s">
        <v>31</v>
      </c>
      <c r="E33" s="1">
        <v>6038.32</v>
      </c>
    </row>
    <row r="34" spans="1:5" x14ac:dyDescent="0.3">
      <c r="A34" s="1" t="s">
        <v>33</v>
      </c>
      <c r="E34" s="1">
        <v>4095.93</v>
      </c>
    </row>
  </sheetData>
  <phoneticPr fontId="5" type="noConversion"/>
  <pageMargins left="0.24000000000000002" right="0.2" top="0.75000000000000011" bottom="0.75000000000000011" header="0.31" footer="0.31"/>
  <pageSetup paperSize="9" scale="120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6"/>
  <sheetViews>
    <sheetView workbookViewId="0">
      <pane ySplit="2" topLeftCell="A3" activePane="bottomLeft" state="frozen"/>
      <selection pane="bottomLeft" activeCell="N8" sqref="N8"/>
    </sheetView>
  </sheetViews>
  <sheetFormatPr defaultColWidth="11.42578125" defaultRowHeight="15" x14ac:dyDescent="0.25"/>
  <cols>
    <col min="2" max="2" width="17.5703125" customWidth="1"/>
    <col min="3" max="3" width="12.28515625" customWidth="1"/>
    <col min="4" max="4" width="20" customWidth="1"/>
    <col min="5" max="5" width="9.140625" bestFit="1" customWidth="1"/>
    <col min="6" max="6" width="10.140625" bestFit="1" customWidth="1"/>
    <col min="7" max="7" width="11.85546875" customWidth="1"/>
    <col min="8" max="8" width="12.7109375" customWidth="1"/>
    <col min="9" max="9" width="14.7109375" customWidth="1"/>
    <col min="10" max="10" width="15.5703125" customWidth="1"/>
    <col min="11" max="11" width="13.5703125" customWidth="1"/>
    <col min="12" max="12" width="15.28515625" customWidth="1"/>
    <col min="13" max="13" width="14.42578125" customWidth="1"/>
    <col min="14" max="14" width="11.28515625" customWidth="1"/>
    <col min="15" max="15" width="10.140625" customWidth="1"/>
  </cols>
  <sheetData>
    <row r="1" spans="1:15" x14ac:dyDescent="0.25">
      <c r="G1">
        <v>21730.01</v>
      </c>
      <c r="H1" s="9">
        <f>-SUBTOTAL(9,H5:H46)</f>
        <v>-1045</v>
      </c>
      <c r="I1" s="9">
        <f>SUBTOTAL(9,I3:I58)</f>
        <v>7016.5300000000007</v>
      </c>
      <c r="J1" s="9">
        <f>SUBTOTAL(9,J5:J46)</f>
        <v>12055.51</v>
      </c>
      <c r="K1" s="9">
        <f>SUBTOTAL(9,K3:K58)</f>
        <v>20534.32</v>
      </c>
      <c r="L1" s="9">
        <f>SUBTOTAL(9,L4:L57)</f>
        <v>24.169999999999998</v>
      </c>
      <c r="M1" s="9">
        <f t="shared" ref="M1" si="0">SUBTOTAL(9,M4:M57)</f>
        <v>12000</v>
      </c>
      <c r="N1" s="22">
        <f>SUM(H1:M1)</f>
        <v>50585.53</v>
      </c>
      <c r="O1" s="22">
        <f>G46-N1</f>
        <v>21730.009999999995</v>
      </c>
    </row>
    <row r="2" spans="1:15" x14ac:dyDescent="0.25">
      <c r="A2" t="s">
        <v>37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49</v>
      </c>
      <c r="I2" s="10" t="s">
        <v>54</v>
      </c>
      <c r="J2" s="10" t="s">
        <v>17</v>
      </c>
      <c r="K2" s="10" t="s">
        <v>55</v>
      </c>
      <c r="L2" s="10" t="s">
        <v>23</v>
      </c>
      <c r="M2" s="10" t="s">
        <v>18</v>
      </c>
    </row>
    <row r="3" spans="1:15" x14ac:dyDescent="0.25">
      <c r="A3" t="s">
        <v>46</v>
      </c>
      <c r="B3" s="13">
        <v>42835</v>
      </c>
      <c r="C3" t="s">
        <v>38</v>
      </c>
      <c r="D3" t="s">
        <v>35</v>
      </c>
      <c r="E3">
        <v>599.71</v>
      </c>
      <c r="G3">
        <f>G1+E3-F3</f>
        <v>22329.719999999998</v>
      </c>
      <c r="I3">
        <v>32.28</v>
      </c>
      <c r="K3">
        <f>E3-I3</f>
        <v>567.43000000000006</v>
      </c>
    </row>
    <row r="4" spans="1:15" x14ac:dyDescent="0.25">
      <c r="A4" t="s">
        <v>46</v>
      </c>
      <c r="B4" s="13">
        <v>42853</v>
      </c>
      <c r="C4" t="s">
        <v>37</v>
      </c>
      <c r="D4" t="s">
        <v>23</v>
      </c>
      <c r="E4">
        <v>1.81</v>
      </c>
      <c r="G4">
        <f>G3+E4-F4</f>
        <v>22331.53</v>
      </c>
      <c r="L4">
        <f>E4</f>
        <v>1.81</v>
      </c>
    </row>
    <row r="5" spans="1:15" x14ac:dyDescent="0.25">
      <c r="A5" t="s">
        <v>46</v>
      </c>
      <c r="B5" s="13">
        <v>42860</v>
      </c>
      <c r="C5" t="s">
        <v>36</v>
      </c>
      <c r="D5" t="s">
        <v>17</v>
      </c>
      <c r="E5">
        <v>575</v>
      </c>
      <c r="G5">
        <f t="shared" ref="G5:G56" si="1">G4+E5-F5</f>
        <v>22906.53</v>
      </c>
      <c r="J5">
        <f>E5</f>
        <v>575</v>
      </c>
    </row>
    <row r="6" spans="1:15" x14ac:dyDescent="0.25">
      <c r="A6" t="s">
        <v>46</v>
      </c>
      <c r="B6" s="13">
        <v>42860</v>
      </c>
      <c r="C6" t="s">
        <v>39</v>
      </c>
      <c r="D6" t="s">
        <v>17</v>
      </c>
      <c r="E6">
        <v>353.5</v>
      </c>
      <c r="G6">
        <f t="shared" si="1"/>
        <v>23260.03</v>
      </c>
      <c r="J6">
        <f>E6</f>
        <v>353.5</v>
      </c>
    </row>
    <row r="7" spans="1:15" x14ac:dyDescent="0.25">
      <c r="A7" t="s">
        <v>46</v>
      </c>
      <c r="B7" s="13">
        <v>42865</v>
      </c>
      <c r="C7" t="s">
        <v>38</v>
      </c>
      <c r="D7" t="s">
        <v>35</v>
      </c>
      <c r="E7">
        <v>599.71</v>
      </c>
      <c r="G7">
        <f t="shared" si="1"/>
        <v>23859.739999999998</v>
      </c>
      <c r="I7">
        <v>28.78</v>
      </c>
      <c r="K7">
        <f>E7-I7</f>
        <v>570.93000000000006</v>
      </c>
    </row>
    <row r="8" spans="1:15" x14ac:dyDescent="0.25">
      <c r="A8" t="s">
        <v>46</v>
      </c>
      <c r="B8" s="13">
        <v>42871</v>
      </c>
      <c r="C8" t="s">
        <v>38</v>
      </c>
      <c r="D8" t="s">
        <v>35</v>
      </c>
      <c r="E8">
        <v>4095.93</v>
      </c>
      <c r="G8">
        <f t="shared" si="1"/>
        <v>27955.67</v>
      </c>
      <c r="I8">
        <v>0.4</v>
      </c>
      <c r="K8">
        <f>E8-I8</f>
        <v>4095.5299999999997</v>
      </c>
    </row>
    <row r="9" spans="1:15" x14ac:dyDescent="0.25">
      <c r="A9" t="s">
        <v>46</v>
      </c>
      <c r="B9" s="13">
        <v>42886</v>
      </c>
      <c r="C9" t="s">
        <v>37</v>
      </c>
      <c r="D9" t="s">
        <v>23</v>
      </c>
      <c r="E9">
        <v>2.17</v>
      </c>
      <c r="G9">
        <f t="shared" si="1"/>
        <v>27957.839999999997</v>
      </c>
      <c r="L9">
        <f>E9</f>
        <v>2.17</v>
      </c>
    </row>
    <row r="10" spans="1:15" x14ac:dyDescent="0.25">
      <c r="A10" t="s">
        <v>46</v>
      </c>
      <c r="B10" s="13">
        <v>42891</v>
      </c>
      <c r="C10" t="s">
        <v>36</v>
      </c>
      <c r="D10" t="s">
        <v>17</v>
      </c>
      <c r="E10">
        <v>575</v>
      </c>
      <c r="G10">
        <f t="shared" si="1"/>
        <v>28532.839999999997</v>
      </c>
      <c r="J10">
        <f t="shared" ref="J10:J11" si="2">E10</f>
        <v>575</v>
      </c>
    </row>
    <row r="11" spans="1:15" x14ac:dyDescent="0.25">
      <c r="A11" t="s">
        <v>46</v>
      </c>
      <c r="B11" s="13">
        <v>42892</v>
      </c>
      <c r="C11" t="s">
        <v>39</v>
      </c>
      <c r="D11" t="s">
        <v>17</v>
      </c>
      <c r="E11">
        <v>513.5</v>
      </c>
      <c r="G11">
        <f t="shared" si="1"/>
        <v>29046.339999999997</v>
      </c>
      <c r="J11">
        <f t="shared" si="2"/>
        <v>513.5</v>
      </c>
    </row>
    <row r="12" spans="1:15" x14ac:dyDescent="0.25">
      <c r="A12" t="s">
        <v>46</v>
      </c>
      <c r="B12" s="14">
        <v>42916</v>
      </c>
      <c r="C12" t="s">
        <v>40</v>
      </c>
      <c r="D12" t="s">
        <v>23</v>
      </c>
      <c r="E12">
        <v>2.38</v>
      </c>
      <c r="G12">
        <f t="shared" si="1"/>
        <v>29048.719999999998</v>
      </c>
      <c r="L12">
        <f>E12</f>
        <v>2.38</v>
      </c>
    </row>
    <row r="13" spans="1:15" x14ac:dyDescent="0.25">
      <c r="A13" t="s">
        <v>46</v>
      </c>
      <c r="B13" s="13">
        <v>42921</v>
      </c>
      <c r="C13" t="s">
        <v>36</v>
      </c>
      <c r="D13" t="s">
        <v>17</v>
      </c>
      <c r="E13">
        <v>575</v>
      </c>
      <c r="G13">
        <f t="shared" si="1"/>
        <v>29623.719999999998</v>
      </c>
      <c r="J13">
        <f t="shared" ref="J13:J14" si="3">E13</f>
        <v>575</v>
      </c>
    </row>
    <row r="14" spans="1:15" x14ac:dyDescent="0.25">
      <c r="A14" t="s">
        <v>46</v>
      </c>
      <c r="B14" s="13">
        <v>42923</v>
      </c>
      <c r="C14" t="s">
        <v>39</v>
      </c>
      <c r="D14" t="s">
        <v>17</v>
      </c>
      <c r="E14">
        <v>513.5</v>
      </c>
      <c r="G14">
        <f t="shared" si="1"/>
        <v>30137.219999999998</v>
      </c>
      <c r="J14">
        <f t="shared" si="3"/>
        <v>513.5</v>
      </c>
    </row>
    <row r="15" spans="1:15" x14ac:dyDescent="0.25">
      <c r="A15" t="s">
        <v>46</v>
      </c>
      <c r="B15" s="13">
        <v>42947</v>
      </c>
      <c r="C15" t="s">
        <v>37</v>
      </c>
      <c r="D15" t="s">
        <v>23</v>
      </c>
      <c r="E15">
        <v>2.54</v>
      </c>
      <c r="G15">
        <f t="shared" si="1"/>
        <v>30139.759999999998</v>
      </c>
      <c r="L15">
        <f>E15</f>
        <v>2.54</v>
      </c>
    </row>
    <row r="16" spans="1:15" x14ac:dyDescent="0.25">
      <c r="A16" t="s">
        <v>46</v>
      </c>
      <c r="B16" s="13">
        <v>42954</v>
      </c>
      <c r="C16" t="s">
        <v>36</v>
      </c>
      <c r="D16" t="s">
        <v>17</v>
      </c>
      <c r="E16">
        <v>575</v>
      </c>
      <c r="G16">
        <f t="shared" si="1"/>
        <v>30714.76</v>
      </c>
      <c r="J16">
        <f t="shared" ref="J16:J17" si="4">E16</f>
        <v>575</v>
      </c>
    </row>
    <row r="17" spans="1:12" x14ac:dyDescent="0.25">
      <c r="A17" t="s">
        <v>46</v>
      </c>
      <c r="B17" s="13">
        <v>42954</v>
      </c>
      <c r="C17" t="s">
        <v>39</v>
      </c>
      <c r="D17" t="s">
        <v>17</v>
      </c>
      <c r="E17">
        <v>513.5</v>
      </c>
      <c r="G17">
        <f t="shared" si="1"/>
        <v>31228.26</v>
      </c>
      <c r="J17">
        <f t="shared" si="4"/>
        <v>513.5</v>
      </c>
    </row>
    <row r="18" spans="1:12" x14ac:dyDescent="0.25">
      <c r="A18" t="s">
        <v>46</v>
      </c>
      <c r="B18" s="13">
        <v>42962</v>
      </c>
      <c r="C18" t="s">
        <v>38</v>
      </c>
      <c r="D18" t="s">
        <v>53</v>
      </c>
      <c r="E18">
        <v>9732.67</v>
      </c>
      <c r="G18">
        <f t="shared" si="1"/>
        <v>40960.93</v>
      </c>
      <c r="I18">
        <v>2955.07</v>
      </c>
      <c r="K18">
        <f>E18-I18</f>
        <v>6777.6</v>
      </c>
    </row>
    <row r="19" spans="1:12" x14ac:dyDescent="0.25">
      <c r="A19" t="s">
        <v>46</v>
      </c>
      <c r="B19" s="13">
        <v>43312</v>
      </c>
      <c r="C19" t="s">
        <v>37</v>
      </c>
      <c r="D19" t="s">
        <v>23</v>
      </c>
      <c r="E19">
        <v>3.09</v>
      </c>
      <c r="G19">
        <f t="shared" si="1"/>
        <v>40964.019999999997</v>
      </c>
      <c r="L19">
        <f>E19</f>
        <v>3.09</v>
      </c>
    </row>
    <row r="20" spans="1:12" x14ac:dyDescent="0.25">
      <c r="A20" t="s">
        <v>46</v>
      </c>
      <c r="B20" s="13">
        <v>42983</v>
      </c>
      <c r="C20" t="s">
        <v>36</v>
      </c>
      <c r="D20" t="s">
        <v>17</v>
      </c>
      <c r="E20">
        <v>575</v>
      </c>
      <c r="G20">
        <f t="shared" si="1"/>
        <v>41539.019999999997</v>
      </c>
      <c r="J20">
        <f t="shared" ref="J20:J22" si="5">E20</f>
        <v>575</v>
      </c>
    </row>
    <row r="21" spans="1:12" x14ac:dyDescent="0.25">
      <c r="A21" t="s">
        <v>46</v>
      </c>
      <c r="B21" s="13">
        <v>42985</v>
      </c>
      <c r="C21" t="s">
        <v>39</v>
      </c>
      <c r="D21" t="s">
        <v>17</v>
      </c>
      <c r="E21">
        <v>423.5</v>
      </c>
      <c r="G21">
        <f t="shared" si="1"/>
        <v>41962.52</v>
      </c>
      <c r="J21">
        <f t="shared" si="5"/>
        <v>423.5</v>
      </c>
    </row>
    <row r="22" spans="1:12" x14ac:dyDescent="0.25">
      <c r="A22" t="s">
        <v>46</v>
      </c>
      <c r="B22" s="13">
        <v>43007</v>
      </c>
      <c r="C22" t="s">
        <v>39</v>
      </c>
      <c r="D22" t="s">
        <v>17</v>
      </c>
      <c r="E22">
        <v>472.5</v>
      </c>
      <c r="G22">
        <f t="shared" si="1"/>
        <v>42435.02</v>
      </c>
      <c r="J22">
        <f t="shared" si="5"/>
        <v>472.5</v>
      </c>
    </row>
    <row r="23" spans="1:12" x14ac:dyDescent="0.25">
      <c r="A23" t="s">
        <v>46</v>
      </c>
      <c r="B23" s="13">
        <v>43007</v>
      </c>
      <c r="C23" t="s">
        <v>37</v>
      </c>
      <c r="D23" t="s">
        <v>23</v>
      </c>
      <c r="E23">
        <v>3.44</v>
      </c>
      <c r="G23">
        <f t="shared" si="1"/>
        <v>42438.46</v>
      </c>
      <c r="L23">
        <f>E23</f>
        <v>3.44</v>
      </c>
    </row>
    <row r="24" spans="1:12" x14ac:dyDescent="0.25">
      <c r="A24" t="s">
        <v>46</v>
      </c>
      <c r="B24" s="13">
        <v>43013</v>
      </c>
      <c r="C24" t="s">
        <v>36</v>
      </c>
      <c r="D24" t="s">
        <v>17</v>
      </c>
      <c r="E24">
        <v>575</v>
      </c>
      <c r="G24">
        <f t="shared" si="1"/>
        <v>43013.46</v>
      </c>
      <c r="J24">
        <f>E24</f>
        <v>575</v>
      </c>
    </row>
    <row r="25" spans="1:12" x14ac:dyDescent="0.25">
      <c r="A25" t="s">
        <v>46</v>
      </c>
      <c r="B25" s="13">
        <v>43039</v>
      </c>
      <c r="C25" t="s">
        <v>40</v>
      </c>
      <c r="D25" t="s">
        <v>23</v>
      </c>
      <c r="E25">
        <v>3.65</v>
      </c>
      <c r="G25">
        <f t="shared" si="1"/>
        <v>43017.11</v>
      </c>
      <c r="L25">
        <f>E25</f>
        <v>3.65</v>
      </c>
    </row>
    <row r="26" spans="1:12" x14ac:dyDescent="0.25">
      <c r="A26" t="s">
        <v>46</v>
      </c>
      <c r="B26" s="13">
        <v>43042</v>
      </c>
      <c r="C26" t="s">
        <v>39</v>
      </c>
      <c r="D26" t="s">
        <v>17</v>
      </c>
      <c r="E26">
        <v>472.5</v>
      </c>
      <c r="G26">
        <f t="shared" si="1"/>
        <v>43489.61</v>
      </c>
      <c r="J26">
        <f t="shared" ref="J26:J27" si="6">E26</f>
        <v>472.5</v>
      </c>
    </row>
    <row r="27" spans="1:12" x14ac:dyDescent="0.25">
      <c r="A27" t="s">
        <v>46</v>
      </c>
      <c r="B27" s="13">
        <v>43045</v>
      </c>
      <c r="C27" t="s">
        <v>36</v>
      </c>
      <c r="D27" t="s">
        <v>17</v>
      </c>
      <c r="E27">
        <v>575</v>
      </c>
      <c r="G27">
        <f t="shared" si="1"/>
        <v>44064.61</v>
      </c>
      <c r="J27">
        <f t="shared" si="6"/>
        <v>575</v>
      </c>
    </row>
    <row r="28" spans="1:12" x14ac:dyDescent="0.25">
      <c r="A28" t="s">
        <v>46</v>
      </c>
      <c r="B28" s="13">
        <v>43069</v>
      </c>
      <c r="C28" t="s">
        <v>40</v>
      </c>
      <c r="D28" t="s">
        <v>23</v>
      </c>
      <c r="E28">
        <v>3.62</v>
      </c>
      <c r="G28">
        <f t="shared" si="1"/>
        <v>44068.23</v>
      </c>
      <c r="L28">
        <f>E28</f>
        <v>3.62</v>
      </c>
    </row>
    <row r="29" spans="1:12" x14ac:dyDescent="0.25">
      <c r="A29" t="s">
        <v>46</v>
      </c>
      <c r="B29" s="13">
        <v>43074</v>
      </c>
      <c r="C29" t="s">
        <v>36</v>
      </c>
      <c r="D29" t="s">
        <v>17</v>
      </c>
      <c r="E29">
        <v>575</v>
      </c>
      <c r="G29">
        <f t="shared" si="1"/>
        <v>44643.23</v>
      </c>
      <c r="J29">
        <f t="shared" ref="J29:J30" si="7">E29</f>
        <v>575</v>
      </c>
    </row>
    <row r="30" spans="1:12" x14ac:dyDescent="0.25">
      <c r="A30" t="s">
        <v>46</v>
      </c>
      <c r="B30" s="13">
        <v>43074</v>
      </c>
      <c r="C30" t="s">
        <v>39</v>
      </c>
      <c r="D30" t="s">
        <v>17</v>
      </c>
      <c r="E30">
        <v>472.5</v>
      </c>
      <c r="G30">
        <f t="shared" si="1"/>
        <v>45115.73</v>
      </c>
      <c r="J30">
        <f t="shared" si="7"/>
        <v>472.5</v>
      </c>
    </row>
    <row r="31" spans="1:12" x14ac:dyDescent="0.25">
      <c r="A31" t="s">
        <v>46</v>
      </c>
      <c r="B31" s="13">
        <v>43081</v>
      </c>
      <c r="C31" t="s">
        <v>40</v>
      </c>
      <c r="D31" t="s">
        <v>23</v>
      </c>
      <c r="E31">
        <v>1.47</v>
      </c>
      <c r="G31">
        <f t="shared" si="1"/>
        <v>45117.200000000004</v>
      </c>
      <c r="L31">
        <f>E31</f>
        <v>1.47</v>
      </c>
    </row>
    <row r="32" spans="1:12" x14ac:dyDescent="0.25">
      <c r="A32" t="s">
        <v>46</v>
      </c>
      <c r="B32" s="13">
        <v>43105</v>
      </c>
      <c r="C32" t="s">
        <v>36</v>
      </c>
      <c r="D32" t="s">
        <v>17</v>
      </c>
      <c r="E32">
        <v>575</v>
      </c>
      <c r="G32">
        <f t="shared" si="1"/>
        <v>45692.200000000004</v>
      </c>
      <c r="J32">
        <f t="shared" ref="J32:J33" si="8">E32</f>
        <v>575</v>
      </c>
    </row>
    <row r="33" spans="1:13" x14ac:dyDescent="0.25">
      <c r="A33" t="s">
        <v>46</v>
      </c>
      <c r="B33" s="13">
        <v>43110</v>
      </c>
      <c r="C33" t="s">
        <v>39</v>
      </c>
      <c r="D33" t="s">
        <v>17</v>
      </c>
      <c r="E33">
        <v>473.5</v>
      </c>
      <c r="G33">
        <f t="shared" si="1"/>
        <v>46165.700000000004</v>
      </c>
      <c r="J33">
        <f t="shared" si="8"/>
        <v>473.5</v>
      </c>
    </row>
    <row r="34" spans="1:13" s="16" customFormat="1" x14ac:dyDescent="0.25">
      <c r="A34" t="s">
        <v>46</v>
      </c>
      <c r="B34" s="15">
        <v>43111</v>
      </c>
      <c r="C34" s="16" t="s">
        <v>41</v>
      </c>
      <c r="D34" s="16" t="s">
        <v>41</v>
      </c>
      <c r="F34" s="16">
        <v>46165.7</v>
      </c>
      <c r="G34" s="16">
        <f t="shared" si="1"/>
        <v>0</v>
      </c>
    </row>
    <row r="35" spans="1:13" x14ac:dyDescent="0.25">
      <c r="A35" t="s">
        <v>47</v>
      </c>
      <c r="B35" s="13">
        <v>43111</v>
      </c>
      <c r="C35" t="s">
        <v>41</v>
      </c>
      <c r="D35" t="s">
        <v>41</v>
      </c>
      <c r="E35">
        <v>46165.7</v>
      </c>
      <c r="G35">
        <f t="shared" si="1"/>
        <v>46165.7</v>
      </c>
    </row>
    <row r="36" spans="1:13" s="17" customFormat="1" x14ac:dyDescent="0.25">
      <c r="A36" s="17" t="s">
        <v>47</v>
      </c>
      <c r="B36" s="18">
        <v>43129</v>
      </c>
      <c r="C36" s="17" t="s">
        <v>39</v>
      </c>
      <c r="D36" s="17" t="s">
        <v>17</v>
      </c>
      <c r="E36" s="17">
        <v>0.01</v>
      </c>
      <c r="G36" s="17">
        <f t="shared" si="1"/>
        <v>46165.71</v>
      </c>
      <c r="J36">
        <f t="shared" ref="J36:J38" si="9">E36</f>
        <v>0.01</v>
      </c>
    </row>
    <row r="37" spans="1:13" x14ac:dyDescent="0.25">
      <c r="A37" t="s">
        <v>47</v>
      </c>
      <c r="B37" s="13">
        <v>43136</v>
      </c>
      <c r="C37" t="s">
        <v>39</v>
      </c>
      <c r="D37" t="s">
        <v>17</v>
      </c>
      <c r="E37">
        <v>473.5</v>
      </c>
      <c r="G37">
        <f t="shared" si="1"/>
        <v>46639.21</v>
      </c>
      <c r="J37">
        <f t="shared" si="9"/>
        <v>473.5</v>
      </c>
    </row>
    <row r="38" spans="1:13" x14ac:dyDescent="0.25">
      <c r="A38" t="s">
        <v>47</v>
      </c>
      <c r="B38" s="13">
        <v>43143</v>
      </c>
      <c r="C38" t="s">
        <v>36</v>
      </c>
      <c r="D38" t="s">
        <v>17</v>
      </c>
      <c r="E38">
        <v>575</v>
      </c>
      <c r="G38">
        <f t="shared" si="1"/>
        <v>47214.21</v>
      </c>
      <c r="J38">
        <f t="shared" si="9"/>
        <v>575</v>
      </c>
    </row>
    <row r="39" spans="1:13" x14ac:dyDescent="0.25">
      <c r="A39" t="s">
        <v>47</v>
      </c>
      <c r="B39" s="13">
        <v>43153</v>
      </c>
      <c r="C39" t="s">
        <v>42</v>
      </c>
      <c r="D39" t="s">
        <v>42</v>
      </c>
      <c r="F39">
        <v>209</v>
      </c>
      <c r="G39">
        <f t="shared" si="1"/>
        <v>47005.21</v>
      </c>
      <c r="H39">
        <f>F39</f>
        <v>209</v>
      </c>
    </row>
    <row r="40" spans="1:13" x14ac:dyDescent="0.25">
      <c r="A40" t="s">
        <v>47</v>
      </c>
      <c r="B40" s="13">
        <v>43164</v>
      </c>
      <c r="C40" t="s">
        <v>36</v>
      </c>
      <c r="D40" t="s">
        <v>17</v>
      </c>
      <c r="E40">
        <v>575</v>
      </c>
      <c r="G40">
        <f t="shared" si="1"/>
        <v>47580.21</v>
      </c>
      <c r="J40">
        <f t="shared" ref="J40:J41" si="10">E40</f>
        <v>575</v>
      </c>
    </row>
    <row r="41" spans="1:13" x14ac:dyDescent="0.25">
      <c r="A41" t="s">
        <v>47</v>
      </c>
      <c r="B41" s="13">
        <v>43171</v>
      </c>
      <c r="C41" t="s">
        <v>39</v>
      </c>
      <c r="D41" t="s">
        <v>17</v>
      </c>
      <c r="E41">
        <v>473.5</v>
      </c>
      <c r="G41">
        <f t="shared" si="1"/>
        <v>48053.71</v>
      </c>
      <c r="J41">
        <f t="shared" si="10"/>
        <v>473.5</v>
      </c>
    </row>
    <row r="42" spans="1:13" x14ac:dyDescent="0.25">
      <c r="A42" t="s">
        <v>47</v>
      </c>
      <c r="B42" s="13">
        <v>43193</v>
      </c>
      <c r="C42" t="s">
        <v>48</v>
      </c>
      <c r="D42" t="s">
        <v>42</v>
      </c>
      <c r="F42">
        <v>836</v>
      </c>
      <c r="G42">
        <f t="shared" si="1"/>
        <v>47217.71</v>
      </c>
      <c r="H42">
        <f>F42</f>
        <v>836</v>
      </c>
    </row>
    <row r="43" spans="1:13" x14ac:dyDescent="0.25">
      <c r="A43" t="s">
        <v>47</v>
      </c>
      <c r="B43" s="13">
        <v>43193</v>
      </c>
      <c r="C43" t="s">
        <v>50</v>
      </c>
      <c r="D43" t="s">
        <v>51</v>
      </c>
      <c r="E43">
        <v>10000</v>
      </c>
      <c r="G43">
        <f t="shared" si="1"/>
        <v>57217.71</v>
      </c>
      <c r="M43">
        <f>E43</f>
        <v>10000</v>
      </c>
    </row>
    <row r="44" spans="1:13" x14ac:dyDescent="0.25">
      <c r="A44" t="s">
        <v>47</v>
      </c>
      <c r="B44" s="13">
        <v>43193</v>
      </c>
      <c r="C44" t="s">
        <v>50</v>
      </c>
      <c r="D44" t="s">
        <v>51</v>
      </c>
      <c r="E44">
        <v>2000</v>
      </c>
      <c r="G44">
        <f t="shared" si="1"/>
        <v>59217.71</v>
      </c>
      <c r="M44">
        <f>E44</f>
        <v>2000</v>
      </c>
    </row>
    <row r="45" spans="1:13" x14ac:dyDescent="0.25">
      <c r="A45" t="s">
        <v>47</v>
      </c>
      <c r="B45" s="13">
        <v>43193</v>
      </c>
      <c r="C45" t="s">
        <v>38</v>
      </c>
      <c r="D45" t="s">
        <v>52</v>
      </c>
      <c r="E45">
        <v>12522.83</v>
      </c>
      <c r="G45">
        <f t="shared" si="1"/>
        <v>71740.539999999994</v>
      </c>
      <c r="I45">
        <v>4000</v>
      </c>
      <c r="K45">
        <f>E45-I45</f>
        <v>8522.83</v>
      </c>
    </row>
    <row r="46" spans="1:13" s="16" customFormat="1" x14ac:dyDescent="0.25">
      <c r="A46" s="16" t="s">
        <v>47</v>
      </c>
      <c r="B46" s="15">
        <v>43195</v>
      </c>
      <c r="C46" s="16" t="s">
        <v>36</v>
      </c>
      <c r="D46" s="16" t="s">
        <v>17</v>
      </c>
      <c r="E46" s="16">
        <v>575</v>
      </c>
      <c r="G46" s="16">
        <f t="shared" si="1"/>
        <v>72315.539999999994</v>
      </c>
      <c r="J46">
        <f>E46</f>
        <v>575</v>
      </c>
    </row>
    <row r="47" spans="1:13" x14ac:dyDescent="0.25">
      <c r="A47" t="s">
        <v>47</v>
      </c>
      <c r="G47">
        <f t="shared" si="1"/>
        <v>72315.539999999994</v>
      </c>
    </row>
    <row r="48" spans="1:13" x14ac:dyDescent="0.25">
      <c r="A48" t="s">
        <v>47</v>
      </c>
      <c r="G48">
        <f t="shared" si="1"/>
        <v>72315.539999999994</v>
      </c>
    </row>
    <row r="49" spans="1:7" x14ac:dyDescent="0.25">
      <c r="A49" t="s">
        <v>47</v>
      </c>
      <c r="G49">
        <f t="shared" si="1"/>
        <v>72315.539999999994</v>
      </c>
    </row>
    <row r="50" spans="1:7" x14ac:dyDescent="0.25">
      <c r="A50" t="s">
        <v>47</v>
      </c>
      <c r="G50">
        <f t="shared" si="1"/>
        <v>72315.539999999994</v>
      </c>
    </row>
    <row r="51" spans="1:7" x14ac:dyDescent="0.25">
      <c r="A51" t="s">
        <v>47</v>
      </c>
      <c r="G51">
        <f t="shared" si="1"/>
        <v>72315.539999999994</v>
      </c>
    </row>
    <row r="52" spans="1:7" x14ac:dyDescent="0.25">
      <c r="A52" t="s">
        <v>47</v>
      </c>
      <c r="G52">
        <f t="shared" si="1"/>
        <v>72315.539999999994</v>
      </c>
    </row>
    <row r="53" spans="1:7" x14ac:dyDescent="0.25">
      <c r="A53" t="s">
        <v>47</v>
      </c>
      <c r="G53">
        <f t="shared" si="1"/>
        <v>72315.539999999994</v>
      </c>
    </row>
    <row r="54" spans="1:7" x14ac:dyDescent="0.25">
      <c r="G54">
        <f t="shared" si="1"/>
        <v>72315.539999999994</v>
      </c>
    </row>
    <row r="55" spans="1:7" x14ac:dyDescent="0.25">
      <c r="G55">
        <f t="shared" si="1"/>
        <v>72315.539999999994</v>
      </c>
    </row>
    <row r="56" spans="1:7" x14ac:dyDescent="0.25">
      <c r="G56">
        <f t="shared" si="1"/>
        <v>72315.539999999994</v>
      </c>
    </row>
  </sheetData>
  <autoFilter ref="B2:G56" xr:uid="{00000000-0009-0000-0000-000001000000}"/>
  <sortState ref="B3:G56">
    <sortCondition ref="B3:B56"/>
  </sortState>
  <phoneticPr fontId="5" type="noConversion"/>
  <pageMargins left="0.15944881889763785" right="0.15944881889763785" top="1" bottom="1" header="0.5" footer="0.5"/>
  <pageSetup paperSize="9" scale="52" fitToHeight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Bank</vt:lpstr>
      <vt:lpstr>Summary!Print_Area</vt:lpstr>
      <vt:lpstr>Bank!Print_Titles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2017-05-16T00:36:33Z</cp:lastPrinted>
  <dcterms:created xsi:type="dcterms:W3CDTF">2006-09-16T00:00:00Z</dcterms:created>
  <dcterms:modified xsi:type="dcterms:W3CDTF">2018-11-09T01:33:06Z</dcterms:modified>
</cp:coreProperties>
</file>