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Fautley\Administration\PDF Accounting\NHRBT\"/>
    </mc:Choice>
  </mc:AlternateContent>
  <xr:revisionPtr revIDLastSave="0" documentId="13_ncr:1_{AE724E83-4DD9-4554-A535-C74540F1770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4098696" sheetId="1" r:id="rId1"/>
    <sheet name="40908777" sheetId="2" r:id="rId2"/>
    <sheet name="40908557" sheetId="3" r:id="rId3"/>
  </sheets>
  <definedNames>
    <definedName name="_xlnm.Print_Area" localSheetId="2">'40908557'!$A$1:$N$64</definedName>
    <definedName name="_xlnm.Print_Area" localSheetId="1">'40908777'!$A$1:$F$37</definedName>
    <definedName name="_xlnm.Print_Area" localSheetId="0">'4098696'!$A$1:$H$43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4" i="3" l="1"/>
  <c r="D74" i="3"/>
  <c r="E74" i="3"/>
  <c r="F74" i="3"/>
  <c r="G74" i="3"/>
  <c r="C74" i="3"/>
  <c r="K73" i="3"/>
  <c r="L74" i="3"/>
  <c r="M74" i="3"/>
  <c r="N74" i="3"/>
  <c r="I68" i="3"/>
  <c r="I69" i="3" s="1"/>
  <c r="D41" i="2"/>
  <c r="E41" i="2"/>
  <c r="F41" i="2"/>
  <c r="C41" i="2"/>
  <c r="C39" i="2"/>
  <c r="F40" i="2"/>
  <c r="D48" i="1"/>
  <c r="E48" i="1"/>
  <c r="F48" i="1"/>
  <c r="G48" i="1"/>
  <c r="H48" i="1"/>
  <c r="C45" i="1"/>
  <c r="C40" i="2"/>
  <c r="C47" i="1"/>
  <c r="F38" i="2"/>
  <c r="C38" i="2"/>
  <c r="B38" i="2"/>
  <c r="D62" i="3" l="1"/>
  <c r="E62" i="3"/>
  <c r="G62" i="3"/>
  <c r="C62" i="3"/>
  <c r="L62" i="3"/>
  <c r="K61" i="3"/>
  <c r="C64" i="3" s="1"/>
  <c r="J61" i="3"/>
  <c r="C40" i="1"/>
  <c r="F40" i="1" s="1"/>
  <c r="F42" i="1" s="1"/>
  <c r="D36" i="2"/>
  <c r="E36" i="2"/>
  <c r="F36" i="2"/>
  <c r="C36" i="2"/>
  <c r="F33" i="2"/>
  <c r="C33" i="2"/>
  <c r="B33" i="2"/>
  <c r="D31" i="2"/>
  <c r="E31" i="2"/>
  <c r="F31" i="2"/>
  <c r="C31" i="2"/>
  <c r="D42" i="1"/>
  <c r="E42" i="1"/>
  <c r="G42" i="1"/>
  <c r="C39" i="1"/>
  <c r="C35" i="1"/>
  <c r="L50" i="3"/>
  <c r="D50" i="3"/>
  <c r="E50" i="3"/>
  <c r="C50" i="3"/>
  <c r="V36" i="3"/>
  <c r="B44" i="3"/>
  <c r="B54" i="3" s="1"/>
  <c r="B64" i="3" s="1"/>
  <c r="D36" i="1"/>
  <c r="E36" i="1"/>
  <c r="F36" i="1"/>
  <c r="G36" i="1"/>
  <c r="H36" i="1"/>
  <c r="B29" i="2"/>
  <c r="N61" i="3" l="1"/>
  <c r="N62" i="3" s="1"/>
  <c r="K62" i="3"/>
  <c r="L42" i="3"/>
  <c r="N42" i="3"/>
  <c r="K42" i="3"/>
  <c r="D42" i="3"/>
  <c r="E42" i="3"/>
  <c r="G42" i="3"/>
  <c r="C42" i="3"/>
  <c r="K44" i="3" l="1"/>
  <c r="D31" i="1"/>
  <c r="E31" i="1"/>
  <c r="F31" i="1"/>
  <c r="G31" i="1"/>
  <c r="D27" i="2"/>
  <c r="E27" i="2"/>
  <c r="F27" i="2"/>
  <c r="C27" i="2"/>
  <c r="K49" i="3" l="1"/>
  <c r="L29" i="3"/>
  <c r="N49" i="3" l="1"/>
  <c r="N50" i="3" s="1"/>
  <c r="K50" i="3"/>
  <c r="L28" i="3"/>
  <c r="L27" i="3"/>
  <c r="L26" i="3"/>
  <c r="L25" i="3"/>
  <c r="E28" i="3"/>
  <c r="E27" i="3"/>
  <c r="E25" i="3"/>
  <c r="L32" i="3" l="1"/>
  <c r="D32" i="3"/>
  <c r="G32" i="3"/>
  <c r="E26" i="3"/>
  <c r="E32" i="3" s="1"/>
  <c r="C32" i="3"/>
  <c r="K31" i="3" s="1"/>
  <c r="C24" i="1"/>
  <c r="C26" i="1" s="1"/>
  <c r="C28" i="1" s="1"/>
  <c r="C31" i="1" s="1"/>
  <c r="C33" i="1" s="1"/>
  <c r="C36" i="1" s="1"/>
  <c r="C38" i="1" s="1"/>
  <c r="D26" i="1"/>
  <c r="E26" i="1"/>
  <c r="F26" i="1"/>
  <c r="G26" i="1"/>
  <c r="H26" i="1"/>
  <c r="H28" i="1" s="1"/>
  <c r="H31" i="1" s="1"/>
  <c r="D23" i="2"/>
  <c r="E23" i="2"/>
  <c r="F23" i="2"/>
  <c r="C23" i="2"/>
  <c r="H38" i="1" l="1"/>
  <c r="H42" i="1" s="1"/>
  <c r="C42" i="1"/>
  <c r="C44" i="1" s="1"/>
  <c r="C48" i="1" s="1"/>
  <c r="K32" i="3"/>
  <c r="N31" i="3"/>
  <c r="N32" i="3" s="1"/>
  <c r="B24" i="3"/>
  <c r="B23" i="1"/>
  <c r="B33" i="1" s="1"/>
  <c r="B38" i="1" s="1"/>
  <c r="B44" i="1" s="1"/>
  <c r="B20" i="2"/>
  <c r="B25" i="2" s="1"/>
  <c r="J16" i="3" l="1"/>
  <c r="J17" i="3" s="1"/>
  <c r="J18" i="3" s="1"/>
  <c r="J25" i="3" s="1"/>
  <c r="J26" i="3" s="1"/>
  <c r="J27" i="3" s="1"/>
  <c r="J28" i="3" s="1"/>
  <c r="J29" i="3" s="1"/>
  <c r="J36" i="3" s="1"/>
  <c r="K20" i="3"/>
  <c r="K21" i="3" s="1"/>
  <c r="L18" i="3"/>
  <c r="L17" i="3"/>
  <c r="D21" i="3"/>
  <c r="E21" i="3"/>
  <c r="G21" i="3"/>
  <c r="C21" i="3"/>
  <c r="L21" i="3" l="1"/>
  <c r="J35" i="3"/>
  <c r="J37" i="3"/>
  <c r="N20" i="3"/>
  <c r="N21" i="3" s="1"/>
  <c r="D20" i="1"/>
  <c r="E20" i="1"/>
  <c r="F20" i="1"/>
  <c r="G20" i="1"/>
  <c r="H20" i="1"/>
  <c r="C19" i="1"/>
  <c r="C18" i="1"/>
  <c r="D18" i="2"/>
  <c r="E18" i="2"/>
  <c r="F18" i="2"/>
  <c r="C18" i="2"/>
  <c r="J38" i="3" l="1"/>
  <c r="J45" i="3" s="1"/>
  <c r="J47" i="3" s="1"/>
  <c r="J56" i="3" s="1"/>
  <c r="J46" i="3"/>
  <c r="E11" i="3"/>
  <c r="E10" i="3"/>
  <c r="D14" i="3"/>
  <c r="J58" i="3" l="1"/>
  <c r="J59" i="3" s="1"/>
  <c r="J66" i="3" s="1"/>
  <c r="J57" i="3"/>
  <c r="J8" i="3"/>
  <c r="J9" i="3" s="1"/>
  <c r="J10" i="3" s="1"/>
  <c r="E8" i="3"/>
  <c r="E14" i="3" s="1"/>
  <c r="C14" i="3"/>
  <c r="B9" i="3"/>
  <c r="B10" i="3" s="1"/>
  <c r="B11" i="3" s="1"/>
  <c r="B12" i="3" s="1"/>
  <c r="B17" i="3" s="1"/>
  <c r="C9" i="1"/>
  <c r="J70" i="3" l="1"/>
  <c r="J71" i="3"/>
  <c r="J72" i="3" s="1"/>
  <c r="B18" i="3"/>
  <c r="B26" i="3"/>
  <c r="G14" i="3"/>
  <c r="B25" i="3" l="1"/>
  <c r="B27" i="3"/>
  <c r="B28" i="3" s="1"/>
  <c r="B35" i="3" s="1"/>
  <c r="B36" i="3" s="1"/>
  <c r="B37" i="3" s="1"/>
  <c r="B38" i="3" s="1"/>
  <c r="B39" i="3" s="1"/>
  <c r="B45" i="3" s="1"/>
  <c r="B46" i="3" s="1"/>
  <c r="B47" i="3" s="1"/>
  <c r="B48" i="3" s="1"/>
  <c r="B49" i="3" s="1"/>
  <c r="B55" i="3" s="1"/>
  <c r="B56" i="3" s="1"/>
  <c r="B57" i="3" s="1"/>
  <c r="D15" i="1"/>
  <c r="E15" i="1"/>
  <c r="F15" i="1"/>
  <c r="G15" i="1"/>
  <c r="H15" i="1"/>
  <c r="C15" i="1"/>
  <c r="C17" i="1" s="1"/>
  <c r="C20" i="1" s="1"/>
  <c r="B68" i="3" l="1"/>
  <c r="B59" i="3"/>
  <c r="D13" i="2"/>
  <c r="E13" i="2"/>
  <c r="B69" i="3" l="1"/>
  <c r="B65" i="3"/>
  <c r="B66" i="3" s="1"/>
  <c r="L14" i="3"/>
  <c r="C13" i="2"/>
  <c r="F7" i="2"/>
  <c r="F13" i="2" s="1"/>
  <c r="K13" i="3" l="1"/>
  <c r="K14" i="3" s="1"/>
  <c r="N13" i="3" l="1"/>
  <c r="N14" i="3" s="1"/>
</calcChain>
</file>

<file path=xl/sharedStrings.xml><?xml version="1.0" encoding="utf-8"?>
<sst xmlns="http://schemas.openxmlformats.org/spreadsheetml/2006/main" count="96" uniqueCount="58">
  <si>
    <t>Cash Book</t>
  </si>
  <si>
    <t>Receipts</t>
  </si>
  <si>
    <t>Payments</t>
  </si>
  <si>
    <t>Total</t>
  </si>
  <si>
    <t>Management</t>
  </si>
  <si>
    <t>Interest</t>
  </si>
  <si>
    <t>Date</t>
  </si>
  <si>
    <t>Narrative</t>
  </si>
  <si>
    <t>VAT</t>
  </si>
  <si>
    <t>Balance</t>
  </si>
  <si>
    <t>Balance brought forward</t>
  </si>
  <si>
    <t>Balance carried forward</t>
  </si>
  <si>
    <t>Contra</t>
  </si>
  <si>
    <t xml:space="preserve"> </t>
  </si>
  <si>
    <t>New Horizons Retirement Benfit Scheme</t>
  </si>
  <si>
    <t>Cash Book  account No 40908696</t>
  </si>
  <si>
    <t>W/B Interest Sep 2015 to Mar 2017</t>
  </si>
  <si>
    <t>Interest to 29/08/2017</t>
  </si>
  <si>
    <t>HMRC VAT Refund</t>
  </si>
  <si>
    <t>Interest to 29/3/2018</t>
  </si>
  <si>
    <t>Account No 40908777</t>
  </si>
  <si>
    <t>Interest 29/03/2017 - 29/08/2017</t>
  </si>
  <si>
    <t>Interest 29/08/2017 - 29/03/2018</t>
  </si>
  <si>
    <t>HMRC VAT</t>
  </si>
  <si>
    <t>Glenny Property Management</t>
  </si>
  <si>
    <t>Interest 29/03/2017 - 29/08/2018</t>
  </si>
  <si>
    <t>Interest 29/08/2018 - 29/03/2019</t>
  </si>
  <si>
    <t>Interest to 29/08/2019</t>
  </si>
  <si>
    <t>Interest to 29/03/2019</t>
  </si>
  <si>
    <t>Oct</t>
  </si>
  <si>
    <t>Jan</t>
  </si>
  <si>
    <t>Jul</t>
  </si>
  <si>
    <t>Apr</t>
  </si>
  <si>
    <t>Interest 29/03/2019 - 28/08/2019</t>
  </si>
  <si>
    <t>Interest 29/08/2019 - 29/03/2020</t>
  </si>
  <si>
    <t>Balance brtought forward</t>
  </si>
  <si>
    <t>Interest 31/03/2020 - 29/08/2020</t>
  </si>
  <si>
    <t>Interest 29/03/2020 - 29/08/2020</t>
  </si>
  <si>
    <t>Account No 40908557</t>
  </si>
  <si>
    <t>Interest 29/08/2020 - 29/03/2021</t>
  </si>
  <si>
    <t>interest 30/03/2021 - 28/08/2021</t>
  </si>
  <si>
    <t>Interest 29/08/2021 - 29/03/2022</t>
  </si>
  <si>
    <t>Interest 30/03/2022 - 29/08/2022</t>
  </si>
  <si>
    <t>Interest 30/08/2020 - 29/03/2022</t>
  </si>
  <si>
    <t>29/08/2022 Interest 30/03/2022 - 29/08/2022</t>
  </si>
  <si>
    <t>New Horizons Retirement Benefit Scheme</t>
  </si>
  <si>
    <t>Interest 30/08/2022 - 29/03/2023</t>
  </si>
  <si>
    <t>Interest 30/09/2022 - 29/03/2023</t>
  </si>
  <si>
    <t>Interest 30/03/2023 - 29/08/2023</t>
  </si>
  <si>
    <t>Interest 30/03/2022 - 29/08/022</t>
  </si>
  <si>
    <t>N Vivian</t>
  </si>
  <si>
    <t>Mark Stevens</t>
  </si>
  <si>
    <t>Paul Dawson</t>
  </si>
  <si>
    <t>Transfer to 40908557</t>
  </si>
  <si>
    <t>08/11/20232</t>
  </si>
  <si>
    <t>Transfer 40908777</t>
  </si>
  <si>
    <t>Transfer</t>
  </si>
  <si>
    <t>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</si>
</sst>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;[Red]\9#,##0.000"/>
    <numFmt numFmtId="165" formatCode="#,##0.00;[Red]\(#,##0.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4" fontId="2" fillId="0" borderId="0" xfId="0" applyNumberFormat="1" applyFont="1"/>
    <xf numFmtId="44" fontId="2" fillId="0" borderId="0" xfId="0" applyNumberFormat="1" applyFont="1"/>
    <xf numFmtId="43" fontId="2" fillId="0" borderId="0" xfId="0" applyNumberFormat="1" applyFont="1"/>
    <xf numFmtId="43" fontId="1" fillId="0" borderId="0" xfId="0" applyNumberFormat="1" applyFont="1"/>
    <xf numFmtId="43" fontId="1" fillId="0" borderId="5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165" fontId="2" fillId="0" borderId="5" xfId="0" applyNumberFormat="1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4" fontId="1" fillId="0" borderId="0" xfId="0" applyNumberFormat="1" applyFont="1"/>
    <xf numFmtId="165" fontId="1" fillId="0" borderId="5" xfId="0" applyNumberFormat="1" applyFont="1" applyBorder="1"/>
    <xf numFmtId="43" fontId="2" fillId="0" borderId="5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1"/>
  <sheetViews>
    <sheetView topLeftCell="B34" zoomScale="120" zoomScaleNormal="120" workbookViewId="0">
      <selection activeCell="F50" sqref="F50"/>
    </sheetView>
  </sheetViews>
  <sheetFormatPr defaultColWidth="8.88671875" defaultRowHeight="13.2" x14ac:dyDescent="0.25"/>
  <cols>
    <col min="1" max="1" width="13.6640625" style="2" customWidth="1"/>
    <col min="2" max="2" width="31.44140625" style="2" customWidth="1"/>
    <col min="3" max="3" width="12.33203125" style="2" bestFit="1" customWidth="1"/>
    <col min="4" max="4" width="11.44140625" style="2" customWidth="1"/>
    <col min="5" max="5" width="13.44140625" style="2" bestFit="1" customWidth="1"/>
    <col min="6" max="7" width="11.33203125" style="2" customWidth="1"/>
    <col min="8" max="8" width="11.33203125" style="2" bestFit="1" customWidth="1"/>
    <col min="9" max="9" width="2.109375" style="2" customWidth="1"/>
    <col min="10" max="16384" width="8.88671875" style="2"/>
  </cols>
  <sheetData>
    <row r="1" spans="1:8" s="16" customFormat="1" ht="13.8" x14ac:dyDescent="0.25">
      <c r="A1" s="15" t="s">
        <v>14</v>
      </c>
      <c r="B1" s="15"/>
    </row>
    <row r="2" spans="1:8" s="16" customFormat="1" ht="13.8" x14ac:dyDescent="0.25">
      <c r="A2" s="15" t="s">
        <v>15</v>
      </c>
      <c r="B2" s="15"/>
    </row>
    <row r="3" spans="1:8" x14ac:dyDescent="0.25">
      <c r="A3" s="1"/>
      <c r="B3" s="1"/>
    </row>
    <row r="5" spans="1:8" x14ac:dyDescent="0.25">
      <c r="A5" s="20" t="s">
        <v>1</v>
      </c>
      <c r="B5" s="21"/>
      <c r="C5" s="21"/>
      <c r="D5" s="21"/>
      <c r="E5" s="21"/>
      <c r="F5" s="21"/>
      <c r="G5" s="21"/>
      <c r="H5" s="22"/>
    </row>
    <row r="6" spans="1:8" x14ac:dyDescent="0.25">
      <c r="A6" s="3" t="s">
        <v>6</v>
      </c>
      <c r="B6" s="3" t="s">
        <v>7</v>
      </c>
      <c r="C6" s="3" t="s">
        <v>3</v>
      </c>
      <c r="D6" s="13" t="s">
        <v>8</v>
      </c>
      <c r="E6" s="3"/>
      <c r="F6" s="3" t="s">
        <v>5</v>
      </c>
      <c r="G6" s="3" t="s">
        <v>12</v>
      </c>
      <c r="H6" s="3" t="s">
        <v>9</v>
      </c>
    </row>
    <row r="7" spans="1:8" x14ac:dyDescent="0.25">
      <c r="A7" s="4">
        <v>42831</v>
      </c>
      <c r="B7" s="2" t="s">
        <v>10</v>
      </c>
      <c r="C7" s="10">
        <v>108.76</v>
      </c>
      <c r="D7" s="14"/>
      <c r="E7" s="10"/>
      <c r="F7" s="10"/>
      <c r="G7" s="10"/>
      <c r="H7" s="10">
        <v>108.76</v>
      </c>
    </row>
    <row r="8" spans="1:8" x14ac:dyDescent="0.25">
      <c r="A8" s="4">
        <v>42831</v>
      </c>
      <c r="B8" s="2" t="s">
        <v>16</v>
      </c>
      <c r="C8" s="10">
        <v>-0.56000000000000005</v>
      </c>
      <c r="D8" s="14"/>
      <c r="E8" s="10"/>
      <c r="F8" s="10">
        <v>-0.56000000000000005</v>
      </c>
      <c r="G8" s="10"/>
      <c r="H8" s="10"/>
    </row>
    <row r="9" spans="1:8" x14ac:dyDescent="0.25">
      <c r="A9" s="4">
        <v>42976</v>
      </c>
      <c r="B9" s="2" t="s">
        <v>17</v>
      </c>
      <c r="C9" s="10">
        <f>0.74+4.49</f>
        <v>5.23</v>
      </c>
      <c r="D9" s="14"/>
      <c r="E9" s="10"/>
      <c r="F9" s="10">
        <v>5.23</v>
      </c>
      <c r="G9" s="10"/>
      <c r="H9" s="10"/>
    </row>
    <row r="10" spans="1:8" x14ac:dyDescent="0.25">
      <c r="A10" s="4">
        <v>42906</v>
      </c>
      <c r="B10" s="2" t="s">
        <v>18</v>
      </c>
      <c r="C10" s="10">
        <v>22940.15</v>
      </c>
      <c r="D10" s="14">
        <v>22940.15</v>
      </c>
      <c r="E10" s="10"/>
      <c r="F10" s="10"/>
      <c r="G10" s="10"/>
      <c r="H10" s="10"/>
    </row>
    <row r="11" spans="1:8" x14ac:dyDescent="0.25">
      <c r="A11" s="4">
        <v>43188</v>
      </c>
      <c r="B11" s="2" t="s">
        <v>19</v>
      </c>
      <c r="C11" s="10">
        <v>28.19</v>
      </c>
      <c r="D11" s="14"/>
      <c r="E11" s="10"/>
      <c r="F11" s="10">
        <v>28.19</v>
      </c>
      <c r="G11" s="10"/>
      <c r="H11" s="10"/>
    </row>
    <row r="12" spans="1:8" x14ac:dyDescent="0.25">
      <c r="C12" s="10"/>
      <c r="D12" s="14"/>
      <c r="E12" s="10"/>
      <c r="F12" s="10"/>
      <c r="G12" s="10"/>
      <c r="H12" s="10"/>
    </row>
    <row r="13" spans="1:8" x14ac:dyDescent="0.25">
      <c r="C13" s="10"/>
      <c r="D13" s="14"/>
      <c r="E13" s="10"/>
      <c r="F13" s="10"/>
      <c r="G13" s="10"/>
      <c r="H13" s="10"/>
    </row>
    <row r="14" spans="1:8" x14ac:dyDescent="0.25">
      <c r="C14" s="10"/>
      <c r="D14" s="14"/>
      <c r="E14" s="10"/>
      <c r="F14" s="10"/>
      <c r="G14" s="10"/>
      <c r="H14" s="10"/>
    </row>
    <row r="15" spans="1:8" ht="13.8" thickBot="1" x14ac:dyDescent="0.3">
      <c r="C15" s="11">
        <f>SUM(C7:C14)</f>
        <v>23081.77</v>
      </c>
      <c r="D15" s="11">
        <f t="shared" ref="D15:H15" si="0">SUM(D7:D14)</f>
        <v>22940.15</v>
      </c>
      <c r="E15" s="11">
        <f t="shared" si="0"/>
        <v>0</v>
      </c>
      <c r="F15" s="11">
        <f t="shared" si="0"/>
        <v>32.86</v>
      </c>
      <c r="G15" s="11">
        <f t="shared" si="0"/>
        <v>0</v>
      </c>
      <c r="H15" s="11">
        <f t="shared" si="0"/>
        <v>108.76</v>
      </c>
    </row>
    <row r="16" spans="1:8" ht="13.8" thickTop="1" x14ac:dyDescent="0.25">
      <c r="C16" s="10"/>
      <c r="D16" s="14" t="s">
        <v>13</v>
      </c>
      <c r="E16" s="10"/>
      <c r="F16" s="10"/>
      <c r="G16" s="10"/>
      <c r="H16" s="10"/>
    </row>
    <row r="17" spans="1:11" x14ac:dyDescent="0.25">
      <c r="A17" s="4">
        <v>43196</v>
      </c>
      <c r="B17" s="2" t="s">
        <v>10</v>
      </c>
      <c r="C17" s="10">
        <f>C15</f>
        <v>23081.77</v>
      </c>
      <c r="D17" s="10"/>
      <c r="E17" s="10"/>
      <c r="F17" s="10"/>
      <c r="G17" s="10"/>
      <c r="H17" s="10">
        <v>23081.77</v>
      </c>
    </row>
    <row r="18" spans="1:11" x14ac:dyDescent="0.25">
      <c r="A18" s="4">
        <v>43341</v>
      </c>
      <c r="B18" s="2" t="s">
        <v>27</v>
      </c>
      <c r="C18" s="10">
        <f>5.88+5.69+5.88+5.7+5.89</f>
        <v>29.04</v>
      </c>
      <c r="D18" s="10"/>
      <c r="E18" s="10"/>
      <c r="F18" s="10">
        <v>29.04</v>
      </c>
      <c r="G18" s="10"/>
      <c r="H18" s="10"/>
    </row>
    <row r="19" spans="1:11" x14ac:dyDescent="0.25">
      <c r="A19" s="4">
        <v>43553</v>
      </c>
      <c r="B19" s="2" t="s">
        <v>28</v>
      </c>
      <c r="C19" s="10">
        <f>6.22+6.88+6.88+6.65+6.87+6.65+6.68</f>
        <v>46.83</v>
      </c>
      <c r="D19" s="10"/>
      <c r="E19" s="10"/>
      <c r="F19" s="10">
        <v>46.83</v>
      </c>
      <c r="G19" s="10"/>
      <c r="H19" s="10"/>
    </row>
    <row r="20" spans="1:11" s="1" customFormat="1" ht="13.8" thickBot="1" x14ac:dyDescent="0.3">
      <c r="A20" s="17"/>
      <c r="C20" s="18">
        <f>SUM(C17:C19)</f>
        <v>23157.640000000003</v>
      </c>
      <c r="D20" s="18">
        <f t="shared" ref="D20:H20" si="1">SUM(D17:D19)</f>
        <v>0</v>
      </c>
      <c r="E20" s="18">
        <f t="shared" si="1"/>
        <v>0</v>
      </c>
      <c r="F20" s="18">
        <f t="shared" si="1"/>
        <v>75.87</v>
      </c>
      <c r="G20" s="18">
        <f t="shared" si="1"/>
        <v>0</v>
      </c>
      <c r="H20" s="18">
        <f t="shared" si="1"/>
        <v>23081.77</v>
      </c>
    </row>
    <row r="21" spans="1:11" ht="13.8" thickTop="1" x14ac:dyDescent="0.25">
      <c r="A21" s="4"/>
    </row>
    <row r="22" spans="1:11" x14ac:dyDescent="0.25">
      <c r="A22" s="4"/>
    </row>
    <row r="23" spans="1:11" x14ac:dyDescent="0.25">
      <c r="A23" s="4">
        <v>43561</v>
      </c>
      <c r="B23" s="2" t="str">
        <f>B17</f>
        <v>Balance brought forward</v>
      </c>
      <c r="C23" s="6">
        <v>23157.64</v>
      </c>
      <c r="D23" s="6"/>
      <c r="E23" s="6"/>
      <c r="F23" s="6"/>
      <c r="G23" s="6"/>
      <c r="H23" s="6">
        <v>23157.64</v>
      </c>
      <c r="I23" s="6"/>
      <c r="J23" s="6"/>
      <c r="K23" s="6"/>
    </row>
    <row r="24" spans="1:11" x14ac:dyDescent="0.25">
      <c r="A24" s="4">
        <v>43706</v>
      </c>
      <c r="B24" s="2" t="s">
        <v>33</v>
      </c>
      <c r="C24" s="6">
        <f>6.88+6.66+6.89+6.67+6.89</f>
        <v>33.99</v>
      </c>
      <c r="D24" s="6"/>
      <c r="E24" s="6"/>
      <c r="F24" s="6">
        <v>33.99</v>
      </c>
      <c r="G24" s="6"/>
      <c r="H24" s="6"/>
      <c r="I24" s="6"/>
      <c r="J24" s="6"/>
      <c r="K24" s="6"/>
    </row>
    <row r="25" spans="1:11" x14ac:dyDescent="0.25">
      <c r="A25" s="4">
        <v>43553</v>
      </c>
      <c r="B25" s="2" t="s">
        <v>34</v>
      </c>
      <c r="C25" s="6">
        <v>47.36</v>
      </c>
      <c r="D25" s="6"/>
      <c r="E25" s="6"/>
      <c r="F25" s="6">
        <v>47.36</v>
      </c>
      <c r="G25" s="6"/>
      <c r="H25" s="6"/>
      <c r="I25" s="6"/>
      <c r="J25" s="6"/>
      <c r="K25" s="6"/>
    </row>
    <row r="26" spans="1:11" ht="13.8" thickBot="1" x14ac:dyDescent="0.3">
      <c r="A26" s="4"/>
      <c r="C26" s="19">
        <f>SUM(C23:C25)</f>
        <v>23238.99</v>
      </c>
      <c r="D26" s="19">
        <f t="shared" ref="D26:H26" si="2">SUM(D23:D25)</f>
        <v>0</v>
      </c>
      <c r="E26" s="19">
        <f t="shared" si="2"/>
        <v>0</v>
      </c>
      <c r="F26" s="19">
        <f t="shared" si="2"/>
        <v>81.349999999999994</v>
      </c>
      <c r="G26" s="19">
        <f t="shared" si="2"/>
        <v>0</v>
      </c>
      <c r="H26" s="19">
        <f t="shared" si="2"/>
        <v>23157.64</v>
      </c>
      <c r="I26" s="6"/>
      <c r="J26" s="6"/>
      <c r="K26" s="6"/>
    </row>
    <row r="27" spans="1:11" ht="13.8" thickTop="1" x14ac:dyDescent="0.25">
      <c r="A27" s="4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4">
        <v>43927</v>
      </c>
      <c r="B28" s="2" t="s">
        <v>35</v>
      </c>
      <c r="C28" s="6">
        <f>C26</f>
        <v>23238.99</v>
      </c>
      <c r="D28" s="6"/>
      <c r="E28" s="6"/>
      <c r="F28" s="6"/>
      <c r="G28" s="6"/>
      <c r="H28" s="6">
        <f>H26</f>
        <v>23157.64</v>
      </c>
      <c r="I28" s="6"/>
      <c r="J28" s="6"/>
      <c r="K28" s="6"/>
    </row>
    <row r="29" spans="1:11" x14ac:dyDescent="0.25">
      <c r="A29" s="4">
        <v>44072</v>
      </c>
      <c r="B29" s="2" t="s">
        <v>37</v>
      </c>
      <c r="C29" s="6">
        <v>22.78</v>
      </c>
      <c r="D29" s="6"/>
      <c r="E29" s="6"/>
      <c r="F29" s="6">
        <v>22.78</v>
      </c>
      <c r="G29" s="6"/>
      <c r="H29" s="6"/>
      <c r="I29" s="6"/>
      <c r="J29" s="6"/>
      <c r="K29" s="6"/>
    </row>
    <row r="30" spans="1:11" x14ac:dyDescent="0.25">
      <c r="A30" s="4">
        <v>44284</v>
      </c>
      <c r="B30" s="2" t="s">
        <v>39</v>
      </c>
      <c r="C30" s="6">
        <v>1.36</v>
      </c>
      <c r="D30" s="6"/>
      <c r="E30" s="6"/>
      <c r="F30" s="6">
        <v>1.36</v>
      </c>
      <c r="G30" s="6"/>
      <c r="H30" s="6"/>
      <c r="I30" s="6"/>
      <c r="J30" s="6"/>
      <c r="K30" s="6"/>
    </row>
    <row r="31" spans="1:11" ht="13.8" thickBot="1" x14ac:dyDescent="0.3">
      <c r="A31" s="4"/>
      <c r="C31" s="8">
        <f>SUM(C28:C30)</f>
        <v>23263.13</v>
      </c>
      <c r="D31" s="8">
        <f t="shared" ref="D31:H31" si="3">SUM(D28:D30)</f>
        <v>0</v>
      </c>
      <c r="E31" s="8">
        <f t="shared" si="3"/>
        <v>0</v>
      </c>
      <c r="F31" s="8">
        <f t="shared" si="3"/>
        <v>24.14</v>
      </c>
      <c r="G31" s="8">
        <f t="shared" si="3"/>
        <v>0</v>
      </c>
      <c r="H31" s="8">
        <f t="shared" si="3"/>
        <v>23157.64</v>
      </c>
      <c r="I31" s="6"/>
      <c r="J31" s="6"/>
      <c r="K31" s="6"/>
    </row>
    <row r="32" spans="1:11" ht="13.8" thickTop="1" x14ac:dyDescent="0.25">
      <c r="A32" s="4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s="4">
        <v>44292</v>
      </c>
      <c r="B33" s="2" t="str">
        <f>B23</f>
        <v>Balance brought forward</v>
      </c>
      <c r="C33" s="6">
        <f>C31</f>
        <v>23263.13</v>
      </c>
      <c r="D33" s="6"/>
      <c r="E33" s="6"/>
      <c r="F33" s="6"/>
      <c r="G33" s="6"/>
      <c r="H33" s="6">
        <v>23263.13</v>
      </c>
      <c r="I33" s="6"/>
      <c r="J33" s="6"/>
      <c r="K33" s="6"/>
    </row>
    <row r="34" spans="1:11" x14ac:dyDescent="0.25">
      <c r="A34" s="4">
        <v>44437</v>
      </c>
      <c r="B34" s="2" t="s">
        <v>40</v>
      </c>
      <c r="C34" s="6">
        <v>0.98</v>
      </c>
      <c r="D34" s="6"/>
      <c r="E34" s="6"/>
      <c r="F34" s="6">
        <v>0.98</v>
      </c>
      <c r="G34" s="6"/>
      <c r="H34" s="6"/>
      <c r="I34" s="6"/>
      <c r="J34" s="6"/>
      <c r="K34" s="6"/>
    </row>
    <row r="35" spans="1:11" x14ac:dyDescent="0.25">
      <c r="A35" s="4">
        <v>44649</v>
      </c>
      <c r="B35" s="2" t="s">
        <v>41</v>
      </c>
      <c r="C35" s="6">
        <f>0.2+0.19+0.2+0.19+0.2+0.2+0.18</f>
        <v>1.3599999999999999</v>
      </c>
      <c r="D35" s="6"/>
      <c r="E35" s="6"/>
      <c r="F35" s="6">
        <v>1.36</v>
      </c>
      <c r="G35" s="6"/>
      <c r="H35" s="6"/>
      <c r="I35" s="6"/>
      <c r="J35" s="6"/>
      <c r="K35" s="6"/>
    </row>
    <row r="36" spans="1:11" ht="13.8" thickBot="1" x14ac:dyDescent="0.3">
      <c r="A36" s="4"/>
      <c r="C36" s="19">
        <f>C35+C34+C33</f>
        <v>23265.47</v>
      </c>
      <c r="D36" s="19">
        <f t="shared" ref="D36:H36" si="4">D35+D34+D33</f>
        <v>0</v>
      </c>
      <c r="E36" s="19">
        <f t="shared" si="4"/>
        <v>0</v>
      </c>
      <c r="F36" s="19">
        <f t="shared" si="4"/>
        <v>2.34</v>
      </c>
      <c r="G36" s="19">
        <f t="shared" si="4"/>
        <v>0</v>
      </c>
      <c r="H36" s="19">
        <f t="shared" si="4"/>
        <v>23263.13</v>
      </c>
      <c r="I36" s="6"/>
      <c r="J36" s="6"/>
      <c r="K36" s="6"/>
    </row>
    <row r="37" spans="1:11" ht="13.8" thickTop="1" x14ac:dyDescent="0.25">
      <c r="A37" s="4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5">
      <c r="A38" s="4">
        <v>44657</v>
      </c>
      <c r="B38" s="2" t="str">
        <f>B33</f>
        <v>Balance brought forward</v>
      </c>
      <c r="C38" s="6">
        <f>C36</f>
        <v>23265.47</v>
      </c>
      <c r="D38" s="6"/>
      <c r="E38" s="6"/>
      <c r="F38" s="6"/>
      <c r="G38" s="6"/>
      <c r="H38" s="6">
        <f>C38</f>
        <v>23265.47</v>
      </c>
      <c r="I38" s="6"/>
      <c r="J38" s="6"/>
      <c r="K38" s="6"/>
    </row>
    <row r="39" spans="1:11" x14ac:dyDescent="0.25">
      <c r="A39" s="4">
        <v>44833</v>
      </c>
      <c r="B39" s="2" t="s">
        <v>42</v>
      </c>
      <c r="C39" s="6">
        <f>1.46+1.91+1.98+1.91+1.98</f>
        <v>9.24</v>
      </c>
      <c r="D39" s="6"/>
      <c r="E39" s="6"/>
      <c r="F39" s="6">
        <v>9.24</v>
      </c>
      <c r="G39" s="6"/>
      <c r="H39" s="6"/>
      <c r="I39" s="6"/>
      <c r="J39" s="6"/>
      <c r="K39" s="6"/>
    </row>
    <row r="40" spans="1:11" x14ac:dyDescent="0.25">
      <c r="A40" s="4">
        <v>45014</v>
      </c>
      <c r="B40" s="2" t="s">
        <v>46</v>
      </c>
      <c r="C40" s="6">
        <f>10.73+11.11+10.88+8.01+3.95+3.51+1.98</f>
        <v>50.169999999999995</v>
      </c>
      <c r="D40" s="6"/>
      <c r="E40" s="6"/>
      <c r="F40" s="6">
        <f>C40</f>
        <v>50.169999999999995</v>
      </c>
      <c r="G40" s="6"/>
      <c r="H40" s="6"/>
      <c r="I40" s="6"/>
      <c r="J40" s="6"/>
      <c r="K40" s="6"/>
    </row>
    <row r="41" spans="1:11" x14ac:dyDescent="0.25">
      <c r="A41" s="4"/>
      <c r="C41" s="6"/>
      <c r="D41" s="6"/>
      <c r="E41" s="6"/>
      <c r="F41" s="6"/>
      <c r="G41" s="6"/>
      <c r="H41" s="6"/>
      <c r="I41" s="6"/>
      <c r="J41" s="6"/>
      <c r="K41" s="6"/>
    </row>
    <row r="42" spans="1:11" ht="13.8" thickBot="1" x14ac:dyDescent="0.3">
      <c r="A42" s="4"/>
      <c r="C42" s="19">
        <f>SUM(C38:C41)</f>
        <v>23324.880000000001</v>
      </c>
      <c r="D42" s="19">
        <f t="shared" ref="D42:H42" si="5">SUM(D38:D41)</f>
        <v>0</v>
      </c>
      <c r="E42" s="19">
        <f t="shared" si="5"/>
        <v>0</v>
      </c>
      <c r="F42" s="19">
        <f t="shared" si="5"/>
        <v>59.41</v>
      </c>
      <c r="G42" s="19">
        <f t="shared" si="5"/>
        <v>0</v>
      </c>
      <c r="H42" s="19">
        <f t="shared" si="5"/>
        <v>23265.47</v>
      </c>
      <c r="I42" s="6"/>
      <c r="J42" s="6"/>
      <c r="K42" s="6"/>
    </row>
    <row r="43" spans="1:11" ht="13.8" thickTop="1" x14ac:dyDescent="0.25">
      <c r="A43" s="4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5">
      <c r="A44" s="4">
        <v>45022</v>
      </c>
      <c r="B44" s="2" t="str">
        <f>B38</f>
        <v>Balance brought forward</v>
      </c>
      <c r="C44" s="10">
        <f>C42</f>
        <v>23324.880000000001</v>
      </c>
      <c r="D44" s="10"/>
      <c r="E44" s="10"/>
      <c r="F44" s="10"/>
      <c r="G44" s="10"/>
      <c r="H44" s="10">
        <v>23324.880000000001</v>
      </c>
      <c r="I44" s="10"/>
      <c r="J44" s="10"/>
      <c r="K44" s="10"/>
    </row>
    <row r="45" spans="1:11" x14ac:dyDescent="0.25">
      <c r="A45" s="4">
        <v>45198</v>
      </c>
      <c r="B45" s="2" t="s">
        <v>48</v>
      </c>
      <c r="C45" s="10">
        <f>13.87+13.43+16.38+17.38+20.23</f>
        <v>81.289999999999992</v>
      </c>
      <c r="D45" s="10"/>
      <c r="E45" s="10"/>
      <c r="F45" s="10">
        <v>81.290000000000006</v>
      </c>
      <c r="G45" s="10"/>
      <c r="H45" s="10"/>
      <c r="I45" s="10"/>
      <c r="J45" s="10"/>
      <c r="K45" s="10"/>
    </row>
    <row r="46" spans="1:11" x14ac:dyDescent="0.25">
      <c r="A46" s="4">
        <v>45207</v>
      </c>
      <c r="B46" s="2" t="s">
        <v>53</v>
      </c>
      <c r="C46" s="10">
        <v>-23385</v>
      </c>
      <c r="D46" s="10"/>
      <c r="E46" s="10">
        <v>-23285</v>
      </c>
      <c r="F46" s="10"/>
      <c r="G46" s="10"/>
      <c r="H46" s="10"/>
      <c r="I46" s="10"/>
      <c r="J46" s="10"/>
      <c r="K46" s="10"/>
    </row>
    <row r="47" spans="1:11" x14ac:dyDescent="0.25">
      <c r="A47" s="4">
        <v>45380</v>
      </c>
      <c r="B47" s="2" t="s">
        <v>47</v>
      </c>
      <c r="C47" s="10">
        <f>20.77+5.39+0.04+0.04+0.05+0.04+0.04</f>
        <v>26.369999999999997</v>
      </c>
      <c r="D47" s="10"/>
      <c r="E47" s="10"/>
      <c r="F47" s="10">
        <v>26.37</v>
      </c>
      <c r="G47" s="10"/>
      <c r="H47" s="10"/>
      <c r="I47" s="10"/>
      <c r="J47" s="10"/>
      <c r="K47" s="10"/>
    </row>
    <row r="48" spans="1:11" ht="13.8" thickBot="1" x14ac:dyDescent="0.3">
      <c r="A48" s="4"/>
      <c r="C48" s="11">
        <f>SUM(C44:C47)</f>
        <v>47.540000000001889</v>
      </c>
      <c r="D48" s="11">
        <f t="shared" ref="D48:H48" si="6">SUM(D44:D47)</f>
        <v>0</v>
      </c>
      <c r="E48" s="11">
        <f t="shared" si="6"/>
        <v>-23285</v>
      </c>
      <c r="F48" s="11">
        <f t="shared" si="6"/>
        <v>107.66000000000001</v>
      </c>
      <c r="G48" s="11">
        <f t="shared" si="6"/>
        <v>0</v>
      </c>
      <c r="H48" s="11">
        <f t="shared" si="6"/>
        <v>23324.880000000001</v>
      </c>
      <c r="I48" s="10"/>
      <c r="J48" s="10"/>
      <c r="K48" s="10"/>
    </row>
    <row r="49" spans="1:11" ht="13.8" thickTop="1" x14ac:dyDescent="0.25">
      <c r="A49" s="4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4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5">
      <c r="A51" s="4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5">
      <c r="A52" s="4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5">
      <c r="A53" s="4"/>
    </row>
    <row r="54" spans="1:11" x14ac:dyDescent="0.25">
      <c r="A54" s="4"/>
    </row>
    <row r="55" spans="1:11" x14ac:dyDescent="0.25">
      <c r="A55" s="4"/>
    </row>
    <row r="56" spans="1:11" x14ac:dyDescent="0.25">
      <c r="A56" s="4"/>
    </row>
    <row r="57" spans="1:11" x14ac:dyDescent="0.25">
      <c r="A57" s="4"/>
    </row>
    <row r="58" spans="1:11" x14ac:dyDescent="0.25">
      <c r="A58" s="4"/>
    </row>
    <row r="59" spans="1:11" x14ac:dyDescent="0.25">
      <c r="A59" s="4"/>
    </row>
    <row r="60" spans="1:11" x14ac:dyDescent="0.25">
      <c r="A60" s="4"/>
    </row>
    <row r="61" spans="1:11" x14ac:dyDescent="0.25">
      <c r="A61" s="4"/>
    </row>
    <row r="62" spans="1:11" x14ac:dyDescent="0.25">
      <c r="A62" s="4"/>
    </row>
    <row r="63" spans="1:11" x14ac:dyDescent="0.25">
      <c r="A63" s="4"/>
    </row>
    <row r="64" spans="1:1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</sheetData>
  <mergeCells count="1">
    <mergeCell ref="A5:H5"/>
  </mergeCells>
  <pageMargins left="0.51181102362204722" right="0.51181102362204722" top="0.55118110236220474" bottom="0.55118110236220474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0"/>
  <sheetViews>
    <sheetView topLeftCell="A27" zoomScale="120" zoomScaleNormal="120" workbookViewId="0">
      <selection activeCell="H40" sqref="H40"/>
    </sheetView>
  </sheetViews>
  <sheetFormatPr defaultColWidth="8.88671875" defaultRowHeight="13.2" x14ac:dyDescent="0.25"/>
  <cols>
    <col min="1" max="1" width="10.109375" style="2" bestFit="1" customWidth="1"/>
    <col min="2" max="2" width="30.33203125" style="2" customWidth="1"/>
    <col min="3" max="3" width="9" style="2" customWidth="1"/>
    <col min="4" max="4" width="7.6640625" style="2" bestFit="1" customWidth="1"/>
    <col min="5" max="5" width="4.5546875" style="2" bestFit="1" customWidth="1"/>
    <col min="6" max="6" width="9.33203125" style="6" bestFit="1" customWidth="1"/>
    <col min="7" max="7" width="11.33203125" style="6" bestFit="1" customWidth="1"/>
    <col min="8" max="8" width="8.88671875" style="6"/>
    <col min="9" max="9" width="11.33203125" style="6" bestFit="1" customWidth="1"/>
    <col min="10" max="10" width="8.88671875" style="6"/>
    <col min="11" max="16384" width="8.88671875" style="2"/>
  </cols>
  <sheetData>
    <row r="1" spans="1:10" ht="13.8" x14ac:dyDescent="0.25">
      <c r="A1" s="15" t="s">
        <v>14</v>
      </c>
    </row>
    <row r="2" spans="1:10" x14ac:dyDescent="0.25">
      <c r="A2" s="1" t="s">
        <v>0</v>
      </c>
    </row>
    <row r="3" spans="1:10" x14ac:dyDescent="0.25">
      <c r="A3" s="1" t="s">
        <v>20</v>
      </c>
    </row>
    <row r="5" spans="1:10" x14ac:dyDescent="0.25">
      <c r="A5" s="1" t="s">
        <v>1</v>
      </c>
    </row>
    <row r="6" spans="1:10" ht="11.25" customHeight="1" x14ac:dyDescent="0.25">
      <c r="A6" s="1" t="s">
        <v>6</v>
      </c>
      <c r="B6" s="1" t="s">
        <v>7</v>
      </c>
      <c r="C6" s="1" t="s">
        <v>3</v>
      </c>
      <c r="D6" s="1" t="s">
        <v>5</v>
      </c>
      <c r="E6" s="1"/>
      <c r="F6" s="7" t="s">
        <v>9</v>
      </c>
    </row>
    <row r="7" spans="1:10" x14ac:dyDescent="0.25">
      <c r="A7" s="4">
        <v>42831</v>
      </c>
      <c r="B7" s="2" t="s">
        <v>10</v>
      </c>
      <c r="C7" s="10">
        <v>86.23</v>
      </c>
      <c r="D7" s="10"/>
      <c r="E7" s="10"/>
      <c r="F7" s="10">
        <f>C7</f>
        <v>86.23</v>
      </c>
      <c r="G7" s="10"/>
      <c r="H7" s="10"/>
      <c r="I7" s="10"/>
      <c r="J7" s="10"/>
    </row>
    <row r="8" spans="1:10" x14ac:dyDescent="0.25">
      <c r="A8" s="4">
        <v>42976</v>
      </c>
      <c r="B8" s="2" t="s">
        <v>21</v>
      </c>
      <c r="C8" s="10">
        <v>0.05</v>
      </c>
      <c r="D8" s="10">
        <v>0.05</v>
      </c>
      <c r="E8" s="10"/>
      <c r="F8" s="10"/>
      <c r="G8" s="10"/>
      <c r="H8" s="10"/>
      <c r="I8" s="10"/>
      <c r="J8" s="10"/>
    </row>
    <row r="9" spans="1:10" x14ac:dyDescent="0.25">
      <c r="A9" s="4">
        <v>43188</v>
      </c>
      <c r="B9" s="2" t="s">
        <v>22</v>
      </c>
      <c r="C9" s="10">
        <v>0.11</v>
      </c>
      <c r="D9" s="10">
        <v>0.11</v>
      </c>
      <c r="E9" s="10"/>
      <c r="F9" s="10"/>
      <c r="G9" s="10"/>
      <c r="H9" s="10"/>
      <c r="I9" s="10"/>
      <c r="J9" s="10"/>
    </row>
    <row r="10" spans="1:10" x14ac:dyDescent="0.25">
      <c r="A10" s="4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4"/>
      <c r="C11" s="10"/>
      <c r="D11" s="10"/>
      <c r="E11" s="10"/>
      <c r="F11" s="10"/>
      <c r="G11" s="10"/>
      <c r="H11" s="10"/>
      <c r="I11" s="10"/>
      <c r="J11" s="10"/>
    </row>
    <row r="12" spans="1:10" x14ac:dyDescent="0.25">
      <c r="C12" s="10"/>
      <c r="D12" s="10"/>
      <c r="E12" s="10"/>
      <c r="F12" s="10"/>
      <c r="G12" s="10"/>
      <c r="H12" s="10"/>
      <c r="I12" s="10"/>
      <c r="J12" s="10"/>
    </row>
    <row r="13" spans="1:10" ht="13.8" thickBot="1" x14ac:dyDescent="0.3">
      <c r="C13" s="11">
        <f>SUM(C7:C12)</f>
        <v>86.39</v>
      </c>
      <c r="D13" s="11">
        <f>SUM(D7:D12)</f>
        <v>0.16</v>
      </c>
      <c r="E13" s="11">
        <f>SUM(E7:E12)</f>
        <v>0</v>
      </c>
      <c r="F13" s="11">
        <f>SUM(F7:F12)</f>
        <v>86.23</v>
      </c>
      <c r="G13" s="10"/>
      <c r="H13" s="10"/>
      <c r="I13" s="10"/>
      <c r="J13" s="10"/>
    </row>
    <row r="14" spans="1:10" ht="13.8" thickTop="1" x14ac:dyDescent="0.25"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4">
        <v>43196</v>
      </c>
      <c r="B15" s="2" t="s">
        <v>10</v>
      </c>
      <c r="C15" s="10">
        <v>86.39</v>
      </c>
      <c r="D15" s="10"/>
      <c r="E15" s="10"/>
      <c r="F15" s="10">
        <v>86.39</v>
      </c>
      <c r="G15" s="10"/>
      <c r="H15" s="10"/>
      <c r="I15" s="10"/>
      <c r="J15" s="10"/>
    </row>
    <row r="16" spans="1:10" x14ac:dyDescent="0.25">
      <c r="A16" s="4">
        <v>43341</v>
      </c>
      <c r="B16" s="2" t="s">
        <v>25</v>
      </c>
      <c r="C16" s="10">
        <v>0.1</v>
      </c>
      <c r="D16" s="10">
        <v>0.1</v>
      </c>
      <c r="E16" s="10"/>
      <c r="F16" s="10"/>
      <c r="G16" s="10"/>
      <c r="H16" s="10"/>
      <c r="I16" s="10"/>
      <c r="J16" s="10"/>
    </row>
    <row r="17" spans="1:10" x14ac:dyDescent="0.25">
      <c r="A17" s="4">
        <v>43553</v>
      </c>
      <c r="B17" s="2" t="s">
        <v>26</v>
      </c>
      <c r="C17" s="10">
        <v>0.19</v>
      </c>
      <c r="D17" s="10">
        <v>0.19</v>
      </c>
      <c r="E17" s="10"/>
      <c r="F17" s="10"/>
      <c r="G17" s="10"/>
      <c r="H17" s="10"/>
      <c r="I17" s="10"/>
      <c r="J17" s="10"/>
    </row>
    <row r="18" spans="1:10" ht="13.8" thickBot="1" x14ac:dyDescent="0.3">
      <c r="C18" s="11">
        <f>SUM(C15:C17)</f>
        <v>86.679999999999993</v>
      </c>
      <c r="D18" s="11">
        <f t="shared" ref="D18:F18" si="0">SUM(D15:D17)</f>
        <v>0.29000000000000004</v>
      </c>
      <c r="E18" s="11">
        <f t="shared" si="0"/>
        <v>0</v>
      </c>
      <c r="F18" s="11">
        <f t="shared" si="0"/>
        <v>86.39</v>
      </c>
      <c r="G18" s="10"/>
      <c r="H18" s="10"/>
      <c r="I18" s="10"/>
      <c r="J18" s="10"/>
    </row>
    <row r="19" spans="1:10" ht="13.8" thickTop="1" x14ac:dyDescent="0.25"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4">
        <v>43561</v>
      </c>
      <c r="B20" s="2" t="str">
        <f>B15</f>
        <v>Balance brought forward</v>
      </c>
      <c r="C20" s="10">
        <v>86.68</v>
      </c>
      <c r="D20" s="10"/>
      <c r="E20" s="10"/>
      <c r="F20" s="10">
        <v>86.68</v>
      </c>
      <c r="G20" s="10"/>
      <c r="H20" s="10"/>
      <c r="I20" s="10"/>
      <c r="J20" s="10"/>
    </row>
    <row r="21" spans="1:10" x14ac:dyDescent="0.25">
      <c r="A21" s="4">
        <v>43706</v>
      </c>
      <c r="B21" s="2" t="s">
        <v>33</v>
      </c>
      <c r="C21" s="10">
        <v>0.1</v>
      </c>
      <c r="D21" s="10">
        <v>0.1</v>
      </c>
      <c r="E21" s="10"/>
      <c r="F21" s="10"/>
      <c r="G21" s="10"/>
      <c r="H21" s="10"/>
      <c r="I21" s="10"/>
      <c r="J21" s="10"/>
    </row>
    <row r="22" spans="1:10" x14ac:dyDescent="0.25">
      <c r="A22" s="4">
        <v>43553</v>
      </c>
      <c r="B22" s="2" t="s">
        <v>34</v>
      </c>
      <c r="C22" s="10">
        <v>0.17</v>
      </c>
      <c r="D22" s="10">
        <v>0.17</v>
      </c>
      <c r="E22" s="10"/>
      <c r="F22" s="10"/>
      <c r="G22" s="10"/>
      <c r="H22" s="10"/>
      <c r="I22" s="10"/>
      <c r="J22" s="10"/>
    </row>
    <row r="23" spans="1:10" ht="13.8" thickBot="1" x14ac:dyDescent="0.3">
      <c r="C23" s="11">
        <f>SUM(C20:C22)</f>
        <v>86.95</v>
      </c>
      <c r="D23" s="11">
        <f t="shared" ref="D23:F23" si="1">SUM(D20:D22)</f>
        <v>0.27</v>
      </c>
      <c r="E23" s="11">
        <f t="shared" si="1"/>
        <v>0</v>
      </c>
      <c r="F23" s="11">
        <f t="shared" si="1"/>
        <v>86.68</v>
      </c>
      <c r="G23" s="10"/>
      <c r="H23" s="10"/>
      <c r="I23" s="10"/>
      <c r="J23" s="10"/>
    </row>
    <row r="24" spans="1:10" ht="13.8" thickTop="1" x14ac:dyDescent="0.25">
      <c r="C24" s="9"/>
      <c r="D24" s="9"/>
      <c r="E24" s="9"/>
      <c r="F24" s="9"/>
      <c r="G24" s="9"/>
    </row>
    <row r="25" spans="1:10" x14ac:dyDescent="0.25">
      <c r="A25" s="4">
        <v>43927</v>
      </c>
      <c r="B25" s="2" t="str">
        <f>B20</f>
        <v>Balance brought forward</v>
      </c>
      <c r="C25" s="9">
        <v>86.95</v>
      </c>
      <c r="D25" s="9"/>
      <c r="E25" s="9"/>
      <c r="F25" s="9">
        <v>86.95</v>
      </c>
      <c r="G25" s="9"/>
    </row>
    <row r="26" spans="1:10" x14ac:dyDescent="0.25">
      <c r="A26" s="4">
        <v>44072</v>
      </c>
      <c r="B26" s="2" t="s">
        <v>36</v>
      </c>
      <c r="C26" s="9">
        <v>0.09</v>
      </c>
      <c r="D26" s="9">
        <v>0.09</v>
      </c>
      <c r="E26" s="9"/>
      <c r="F26" s="9"/>
      <c r="G26" s="9"/>
    </row>
    <row r="27" spans="1:10" ht="13.8" thickBot="1" x14ac:dyDescent="0.3">
      <c r="C27" s="19">
        <f>SUM(C25:C26)</f>
        <v>87.04</v>
      </c>
      <c r="D27" s="19">
        <f t="shared" ref="D27:F27" si="2">SUM(D25:D26)</f>
        <v>0.09</v>
      </c>
      <c r="E27" s="19">
        <f t="shared" si="2"/>
        <v>0</v>
      </c>
      <c r="F27" s="19">
        <f t="shared" si="2"/>
        <v>86.95</v>
      </c>
    </row>
    <row r="28" spans="1:10" ht="13.8" thickTop="1" x14ac:dyDescent="0.25">
      <c r="C28" s="6"/>
      <c r="D28" s="6"/>
      <c r="E28" s="6"/>
    </row>
    <row r="29" spans="1:10" x14ac:dyDescent="0.25">
      <c r="A29" s="4">
        <v>44292</v>
      </c>
      <c r="B29" s="2" t="str">
        <f>B25</f>
        <v>Balance brought forward</v>
      </c>
      <c r="C29" s="6">
        <v>87.04</v>
      </c>
      <c r="D29" s="6"/>
      <c r="E29" s="6"/>
      <c r="F29" s="6">
        <v>87.04</v>
      </c>
    </row>
    <row r="30" spans="1:10" x14ac:dyDescent="0.25">
      <c r="A30" s="4">
        <v>43553</v>
      </c>
      <c r="B30" s="2" t="s">
        <v>43</v>
      </c>
      <c r="C30" s="6">
        <v>0</v>
      </c>
      <c r="D30" s="6"/>
      <c r="E30" s="6"/>
    </row>
    <row r="31" spans="1:10" ht="13.8" thickBot="1" x14ac:dyDescent="0.3">
      <c r="C31" s="19">
        <f>C29</f>
        <v>87.04</v>
      </c>
      <c r="D31" s="19">
        <f t="shared" ref="D31:F31" si="3">D29</f>
        <v>0</v>
      </c>
      <c r="E31" s="19">
        <f t="shared" si="3"/>
        <v>0</v>
      </c>
      <c r="F31" s="19">
        <f t="shared" si="3"/>
        <v>87.04</v>
      </c>
    </row>
    <row r="32" spans="1:10" ht="13.8" thickTop="1" x14ac:dyDescent="0.25">
      <c r="C32" s="6"/>
      <c r="D32" s="6"/>
      <c r="E32" s="6"/>
    </row>
    <row r="33" spans="1:6" x14ac:dyDescent="0.25">
      <c r="A33" s="4">
        <v>44657</v>
      </c>
      <c r="B33" s="2" t="str">
        <f>B29</f>
        <v>Balance brought forward</v>
      </c>
      <c r="C33" s="6">
        <f>C29</f>
        <v>87.04</v>
      </c>
      <c r="D33" s="6"/>
      <c r="E33" s="6"/>
      <c r="F33" s="6">
        <f>F29</f>
        <v>87.04</v>
      </c>
    </row>
    <row r="34" spans="1:6" x14ac:dyDescent="0.25">
      <c r="A34" s="2" t="s">
        <v>44</v>
      </c>
      <c r="C34" s="6">
        <v>0.05</v>
      </c>
      <c r="D34" s="6"/>
      <c r="E34" s="6"/>
      <c r="F34" s="6">
        <v>0.05</v>
      </c>
    </row>
    <row r="35" spans="1:6" x14ac:dyDescent="0.25">
      <c r="A35" s="4">
        <v>45014</v>
      </c>
      <c r="B35" s="2" t="s">
        <v>46</v>
      </c>
      <c r="C35" s="6">
        <v>0.19</v>
      </c>
      <c r="D35" s="6"/>
      <c r="E35" s="6"/>
      <c r="F35" s="6">
        <v>0.19</v>
      </c>
    </row>
    <row r="36" spans="1:6" ht="13.8" thickBot="1" x14ac:dyDescent="0.3">
      <c r="C36" s="19">
        <f>SUM(C33:C35)</f>
        <v>87.28</v>
      </c>
      <c r="D36" s="19">
        <f t="shared" ref="D36:F36" si="4">SUM(D33:D35)</f>
        <v>0</v>
      </c>
      <c r="E36" s="19">
        <f t="shared" si="4"/>
        <v>0</v>
      </c>
      <c r="F36" s="19">
        <f t="shared" si="4"/>
        <v>87.28</v>
      </c>
    </row>
    <row r="37" spans="1:6" ht="13.8" thickTop="1" x14ac:dyDescent="0.25">
      <c r="C37" s="6"/>
      <c r="D37" s="6"/>
      <c r="E37" s="6"/>
    </row>
    <row r="38" spans="1:6" x14ac:dyDescent="0.25">
      <c r="A38" s="4">
        <v>45022</v>
      </c>
      <c r="B38" s="2" t="str">
        <f>B33</f>
        <v>Balance brought forward</v>
      </c>
      <c r="C38" s="6">
        <f>C36</f>
        <v>87.28</v>
      </c>
      <c r="D38" s="6"/>
      <c r="E38" s="6"/>
      <c r="F38" s="6">
        <f>F36</f>
        <v>87.28</v>
      </c>
    </row>
    <row r="39" spans="1:6" x14ac:dyDescent="0.25">
      <c r="A39" s="4">
        <v>45167</v>
      </c>
      <c r="B39" s="2" t="s">
        <v>49</v>
      </c>
      <c r="C39" s="6">
        <f>0.05+0.05+0.06+0.07+0.07</f>
        <v>0.30000000000000004</v>
      </c>
      <c r="D39" s="6"/>
      <c r="E39" s="6"/>
      <c r="F39" s="6">
        <v>0.3</v>
      </c>
    </row>
    <row r="40" spans="1:6" x14ac:dyDescent="0.25">
      <c r="A40" s="4">
        <v>45380</v>
      </c>
      <c r="B40" s="2" t="s">
        <v>47</v>
      </c>
      <c r="C40" s="6">
        <f>(0.08*6)+0.07</f>
        <v>0.55000000000000004</v>
      </c>
      <c r="D40" s="6"/>
      <c r="E40" s="6"/>
      <c r="F40" s="6">
        <f>C40</f>
        <v>0.55000000000000004</v>
      </c>
    </row>
    <row r="41" spans="1:6" ht="13.8" thickBot="1" x14ac:dyDescent="0.3">
      <c r="C41" s="19">
        <f>SUM(C38:C40)</f>
        <v>88.13</v>
      </c>
      <c r="D41" s="19">
        <f t="shared" ref="D41:F41" si="5">SUM(D38:D40)</f>
        <v>0</v>
      </c>
      <c r="E41" s="19">
        <f t="shared" si="5"/>
        <v>0</v>
      </c>
      <c r="F41" s="19">
        <f t="shared" si="5"/>
        <v>88.13</v>
      </c>
    </row>
    <row r="42" spans="1:6" ht="13.8" thickTop="1" x14ac:dyDescent="0.25">
      <c r="C42" s="6"/>
      <c r="D42" s="6"/>
      <c r="E42" s="6"/>
    </row>
    <row r="43" spans="1:6" x14ac:dyDescent="0.25">
      <c r="C43" s="6"/>
      <c r="D43" s="6"/>
      <c r="E43" s="6"/>
    </row>
    <row r="44" spans="1:6" x14ac:dyDescent="0.25">
      <c r="C44" s="6"/>
      <c r="D44" s="6"/>
      <c r="E44" s="6"/>
    </row>
    <row r="45" spans="1:6" x14ac:dyDescent="0.25">
      <c r="C45" s="6"/>
      <c r="D45" s="6"/>
      <c r="E45" s="6"/>
    </row>
    <row r="46" spans="1:6" x14ac:dyDescent="0.25">
      <c r="C46" s="6"/>
      <c r="D46" s="6"/>
      <c r="E46" s="6"/>
    </row>
    <row r="47" spans="1:6" x14ac:dyDescent="0.25">
      <c r="C47" s="6"/>
      <c r="D47" s="6"/>
      <c r="E47" s="6"/>
    </row>
    <row r="48" spans="1:6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  <row r="56" spans="3:5" x14ac:dyDescent="0.25">
      <c r="C56" s="6"/>
      <c r="D56" s="6"/>
      <c r="E56" s="6"/>
    </row>
    <row r="57" spans="3:5" x14ac:dyDescent="0.25">
      <c r="C57" s="6"/>
      <c r="D57" s="6"/>
      <c r="E57" s="6"/>
    </row>
    <row r="58" spans="3:5" x14ac:dyDescent="0.25">
      <c r="C58" s="6"/>
      <c r="D58" s="6"/>
      <c r="E58" s="6"/>
    </row>
    <row r="59" spans="3:5" x14ac:dyDescent="0.25">
      <c r="C59" s="6"/>
      <c r="D59" s="6"/>
      <c r="E59" s="6"/>
    </row>
    <row r="60" spans="3:5" x14ac:dyDescent="0.25">
      <c r="C60" s="6"/>
      <c r="D60" s="6"/>
      <c r="E60" s="6"/>
    </row>
    <row r="61" spans="3:5" x14ac:dyDescent="0.25">
      <c r="C61" s="6"/>
      <c r="D61" s="6"/>
      <c r="E61" s="6"/>
    </row>
    <row r="62" spans="3:5" x14ac:dyDescent="0.25">
      <c r="C62" s="6"/>
      <c r="D62" s="6"/>
      <c r="E62" s="6"/>
    </row>
    <row r="63" spans="3:5" x14ac:dyDescent="0.25">
      <c r="C63" s="6"/>
      <c r="D63" s="6"/>
      <c r="E63" s="6"/>
    </row>
    <row r="64" spans="3:5" x14ac:dyDescent="0.25">
      <c r="C64" s="6"/>
      <c r="D64" s="6"/>
      <c r="E64" s="6"/>
    </row>
    <row r="65" spans="3:5" x14ac:dyDescent="0.25">
      <c r="C65" s="6"/>
      <c r="D65" s="6"/>
      <c r="E65" s="6"/>
    </row>
    <row r="66" spans="3:5" x14ac:dyDescent="0.25">
      <c r="C66" s="6"/>
      <c r="D66" s="6"/>
      <c r="E66" s="6"/>
    </row>
    <row r="67" spans="3:5" x14ac:dyDescent="0.25">
      <c r="C67" s="6"/>
      <c r="D67" s="6"/>
      <c r="E67" s="6"/>
    </row>
    <row r="68" spans="3:5" x14ac:dyDescent="0.25">
      <c r="C68" s="6"/>
      <c r="D68" s="6"/>
      <c r="E68" s="6"/>
    </row>
    <row r="69" spans="3:5" x14ac:dyDescent="0.25">
      <c r="C69" s="6"/>
      <c r="D69" s="6"/>
      <c r="E69" s="6"/>
    </row>
    <row r="70" spans="3:5" x14ac:dyDescent="0.25">
      <c r="C70" s="6"/>
      <c r="D70" s="6"/>
      <c r="E70" s="6"/>
    </row>
    <row r="71" spans="3:5" x14ac:dyDescent="0.25">
      <c r="C71" s="6"/>
      <c r="D71" s="6"/>
      <c r="E71" s="6"/>
    </row>
    <row r="72" spans="3:5" x14ac:dyDescent="0.25">
      <c r="C72" s="6"/>
      <c r="D72" s="6"/>
      <c r="E72" s="6"/>
    </row>
    <row r="73" spans="3:5" x14ac:dyDescent="0.25">
      <c r="C73" s="6"/>
      <c r="D73" s="6"/>
      <c r="E73" s="6"/>
    </row>
    <row r="74" spans="3:5" x14ac:dyDescent="0.25">
      <c r="C74" s="6"/>
      <c r="D74" s="6"/>
      <c r="E74" s="6"/>
    </row>
    <row r="75" spans="3:5" x14ac:dyDescent="0.25">
      <c r="C75" s="6"/>
      <c r="D75" s="6"/>
      <c r="E75" s="6"/>
    </row>
    <row r="76" spans="3:5" x14ac:dyDescent="0.25">
      <c r="C76" s="6"/>
      <c r="D76" s="6"/>
      <c r="E76" s="6"/>
    </row>
    <row r="77" spans="3:5" x14ac:dyDescent="0.25">
      <c r="C77" s="6"/>
      <c r="D77" s="6"/>
      <c r="E77" s="6"/>
    </row>
    <row r="78" spans="3:5" x14ac:dyDescent="0.25">
      <c r="C78" s="6"/>
      <c r="D78" s="6"/>
      <c r="E78" s="6"/>
    </row>
    <row r="79" spans="3:5" x14ac:dyDescent="0.25">
      <c r="C79" s="6"/>
      <c r="D79" s="6"/>
      <c r="E79" s="6"/>
    </row>
    <row r="80" spans="3:5" x14ac:dyDescent="0.25">
      <c r="C80" s="6"/>
      <c r="D80" s="6"/>
      <c r="E80" s="6"/>
    </row>
    <row r="81" spans="3:5" x14ac:dyDescent="0.25">
      <c r="C81" s="6"/>
      <c r="D81" s="6"/>
      <c r="E81" s="6"/>
    </row>
    <row r="82" spans="3:5" x14ac:dyDescent="0.25">
      <c r="C82" s="6"/>
      <c r="D82" s="6"/>
      <c r="E82" s="6"/>
    </row>
    <row r="83" spans="3:5" x14ac:dyDescent="0.25">
      <c r="C83" s="6"/>
      <c r="D83" s="6"/>
      <c r="E83" s="6"/>
    </row>
    <row r="84" spans="3:5" x14ac:dyDescent="0.25">
      <c r="C84" s="6"/>
      <c r="D84" s="6"/>
      <c r="E84" s="6"/>
    </row>
    <row r="85" spans="3:5" x14ac:dyDescent="0.25">
      <c r="C85" s="6"/>
      <c r="D85" s="6"/>
      <c r="E85" s="6"/>
    </row>
    <row r="86" spans="3:5" x14ac:dyDescent="0.25">
      <c r="C86" s="6"/>
      <c r="D86" s="6"/>
      <c r="E86" s="6"/>
    </row>
    <row r="87" spans="3:5" x14ac:dyDescent="0.25">
      <c r="C87" s="6"/>
      <c r="D87" s="6"/>
      <c r="E87" s="6"/>
    </row>
    <row r="88" spans="3:5" x14ac:dyDescent="0.25">
      <c r="C88" s="6"/>
      <c r="D88" s="6"/>
      <c r="E88" s="6"/>
    </row>
    <row r="89" spans="3:5" x14ac:dyDescent="0.25">
      <c r="C89" s="6"/>
      <c r="D89" s="6"/>
      <c r="E89" s="6"/>
    </row>
    <row r="90" spans="3:5" x14ac:dyDescent="0.25">
      <c r="C90" s="6"/>
      <c r="D90" s="6"/>
      <c r="E90" s="6"/>
    </row>
    <row r="91" spans="3:5" x14ac:dyDescent="0.25">
      <c r="C91" s="6"/>
      <c r="D91" s="6"/>
      <c r="E91" s="6"/>
    </row>
    <row r="92" spans="3:5" x14ac:dyDescent="0.25">
      <c r="C92" s="6"/>
      <c r="D92" s="6"/>
      <c r="E92" s="6"/>
    </row>
    <row r="93" spans="3:5" x14ac:dyDescent="0.25">
      <c r="C93" s="6"/>
      <c r="D93" s="6"/>
      <c r="E93" s="6"/>
    </row>
    <row r="94" spans="3:5" x14ac:dyDescent="0.25">
      <c r="C94" s="6"/>
      <c r="D94" s="6"/>
      <c r="E94" s="6"/>
    </row>
    <row r="95" spans="3:5" x14ac:dyDescent="0.25">
      <c r="C95" s="6"/>
      <c r="D95" s="6"/>
      <c r="E95" s="6"/>
    </row>
    <row r="96" spans="3:5" x14ac:dyDescent="0.25">
      <c r="C96" s="6"/>
      <c r="D96" s="6"/>
      <c r="E96" s="6"/>
    </row>
    <row r="97" spans="3:5" x14ac:dyDescent="0.25">
      <c r="C97" s="6"/>
      <c r="D97" s="6"/>
      <c r="E97" s="6"/>
    </row>
    <row r="98" spans="3:5" x14ac:dyDescent="0.25">
      <c r="C98" s="6"/>
      <c r="D98" s="6"/>
      <c r="E98" s="6"/>
    </row>
    <row r="99" spans="3:5" x14ac:dyDescent="0.25">
      <c r="C99" s="6"/>
      <c r="D99" s="6"/>
      <c r="E99" s="6"/>
    </row>
    <row r="100" spans="3:5" x14ac:dyDescent="0.25">
      <c r="C100" s="6"/>
      <c r="D100" s="6"/>
      <c r="E100" s="6"/>
    </row>
  </sheetData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95"/>
  <sheetViews>
    <sheetView tabSelected="1" workbookViewId="0">
      <pane xSplit="2" ySplit="6" topLeftCell="C62" activePane="bottomRight" state="frozen"/>
      <selection pane="topRight" activeCell="C1" sqref="C1"/>
      <selection pane="bottomLeft" activeCell="A7" sqref="A7"/>
      <selection pane="bottomRight" activeCell="O65" sqref="O65"/>
    </sheetView>
  </sheetViews>
  <sheetFormatPr defaultColWidth="8.88671875" defaultRowHeight="13.2" x14ac:dyDescent="0.25"/>
  <cols>
    <col min="1" max="1" width="10.109375" style="2" bestFit="1" customWidth="1"/>
    <col min="2" max="2" width="27.6640625" style="2" bestFit="1" customWidth="1"/>
    <col min="3" max="4" width="11.44140625" style="2" bestFit="1" customWidth="1"/>
    <col min="5" max="6" width="12.5546875" style="2" customWidth="1"/>
    <col min="7" max="7" width="11.109375" style="2" bestFit="1" customWidth="1"/>
    <col min="8" max="8" width="1.5546875" style="2" customWidth="1"/>
    <col min="9" max="9" width="10.109375" style="2" bestFit="1" customWidth="1"/>
    <col min="10" max="10" width="21.109375" style="2" bestFit="1" customWidth="1"/>
    <col min="11" max="11" width="12.44140625" style="2" bestFit="1" customWidth="1"/>
    <col min="12" max="12" width="10.44140625" style="2" bestFit="1" customWidth="1"/>
    <col min="13" max="13" width="10.44140625" style="2" customWidth="1"/>
    <col min="14" max="14" width="12.44140625" style="2" bestFit="1" customWidth="1"/>
    <col min="15" max="15" width="8.88671875" style="2"/>
    <col min="16" max="16" width="10.33203125" style="2" bestFit="1" customWidth="1"/>
    <col min="17" max="16384" width="8.88671875" style="2"/>
  </cols>
  <sheetData>
    <row r="1" spans="1:16" ht="13.8" x14ac:dyDescent="0.25">
      <c r="A1" s="15" t="s">
        <v>45</v>
      </c>
    </row>
    <row r="2" spans="1:16" x14ac:dyDescent="0.25">
      <c r="A2" s="1" t="s">
        <v>0</v>
      </c>
    </row>
    <row r="3" spans="1:16" x14ac:dyDescent="0.25">
      <c r="A3" s="1" t="s">
        <v>38</v>
      </c>
    </row>
    <row r="5" spans="1:16" x14ac:dyDescent="0.25">
      <c r="A5" s="1" t="s">
        <v>1</v>
      </c>
      <c r="I5" s="1" t="s">
        <v>2</v>
      </c>
    </row>
    <row r="6" spans="1:16" s="1" customFormat="1" x14ac:dyDescent="0.25">
      <c r="A6" s="1" t="s">
        <v>6</v>
      </c>
      <c r="B6" s="1" t="s">
        <v>7</v>
      </c>
      <c r="C6" s="1" t="s">
        <v>3</v>
      </c>
      <c r="D6" s="1" t="s">
        <v>9</v>
      </c>
      <c r="E6" s="1" t="s">
        <v>4</v>
      </c>
      <c r="F6" s="1" t="s">
        <v>56</v>
      </c>
      <c r="G6" s="12" t="s">
        <v>8</v>
      </c>
      <c r="I6" s="1" t="s">
        <v>6</v>
      </c>
      <c r="J6" s="1" t="s">
        <v>7</v>
      </c>
      <c r="K6" s="1" t="s">
        <v>3</v>
      </c>
      <c r="L6" s="12" t="s">
        <v>8</v>
      </c>
      <c r="M6" s="12" t="s">
        <v>57</v>
      </c>
      <c r="N6" s="1" t="s">
        <v>9</v>
      </c>
    </row>
    <row r="7" spans="1:16" hidden="1" x14ac:dyDescent="0.25">
      <c r="A7" s="4">
        <v>42831</v>
      </c>
      <c r="B7" s="2" t="s">
        <v>10</v>
      </c>
      <c r="C7" s="6">
        <v>5547.99</v>
      </c>
      <c r="D7" s="6">
        <v>5547.99</v>
      </c>
      <c r="E7" s="6"/>
      <c r="F7" s="6"/>
      <c r="G7" s="6"/>
      <c r="H7" s="6"/>
      <c r="I7" s="4">
        <v>42837</v>
      </c>
      <c r="J7" s="2" t="s">
        <v>23</v>
      </c>
      <c r="K7" s="6">
        <v>3175.03</v>
      </c>
      <c r="L7" s="6">
        <v>3175.03</v>
      </c>
      <c r="M7" s="6"/>
      <c r="N7" s="6"/>
      <c r="O7" s="6"/>
      <c r="P7" s="6"/>
    </row>
    <row r="8" spans="1:16" hidden="1" x14ac:dyDescent="0.25">
      <c r="A8" s="4">
        <v>42858</v>
      </c>
      <c r="B8" s="2" t="s">
        <v>24</v>
      </c>
      <c r="C8" s="6">
        <v>3059.85</v>
      </c>
      <c r="D8" s="6"/>
      <c r="E8" s="6">
        <f>C8</f>
        <v>3059.85</v>
      </c>
      <c r="F8" s="6"/>
      <c r="G8" s="6"/>
      <c r="H8" s="6"/>
      <c r="I8" s="4">
        <v>43063</v>
      </c>
      <c r="J8" s="2" t="str">
        <f>J7</f>
        <v>HMRC VAT</v>
      </c>
      <c r="K8" s="6">
        <v>2960.48</v>
      </c>
      <c r="L8" s="6">
        <v>2960.48</v>
      </c>
      <c r="M8" s="6"/>
      <c r="N8" s="6"/>
      <c r="O8" s="6"/>
      <c r="P8" s="6"/>
    </row>
    <row r="9" spans="1:16" hidden="1" x14ac:dyDescent="0.25">
      <c r="A9" s="4">
        <v>42870</v>
      </c>
      <c r="B9" s="2" t="str">
        <f>B8</f>
        <v>Glenny Property Management</v>
      </c>
      <c r="C9" s="6">
        <v>5000</v>
      </c>
      <c r="D9" s="6"/>
      <c r="E9" s="6">
        <v>5000</v>
      </c>
      <c r="F9" s="6"/>
      <c r="G9" s="6"/>
      <c r="H9" s="6"/>
      <c r="I9" s="4">
        <v>43081</v>
      </c>
      <c r="J9" s="2" t="str">
        <f>J8</f>
        <v>HMRC VAT</v>
      </c>
      <c r="K9" s="6">
        <v>2187.65</v>
      </c>
      <c r="L9" s="6">
        <v>2187.65</v>
      </c>
      <c r="M9" s="6"/>
      <c r="N9" s="6"/>
      <c r="O9" s="6"/>
      <c r="P9" s="6"/>
    </row>
    <row r="10" spans="1:16" hidden="1" x14ac:dyDescent="0.25">
      <c r="A10" s="4">
        <v>42949</v>
      </c>
      <c r="B10" s="2" t="str">
        <f>B9</f>
        <v>Glenny Property Management</v>
      </c>
      <c r="C10" s="6">
        <v>2960.48</v>
      </c>
      <c r="D10" s="6"/>
      <c r="E10" s="6">
        <f>C10</f>
        <v>2960.48</v>
      </c>
      <c r="F10" s="6"/>
      <c r="G10" s="6"/>
      <c r="H10" s="6"/>
      <c r="I10" s="4">
        <v>43171</v>
      </c>
      <c r="J10" s="2" t="str">
        <f>J9</f>
        <v>HMRC VAT</v>
      </c>
      <c r="K10" s="6">
        <v>2250.9299999999998</v>
      </c>
      <c r="L10" s="6">
        <v>2250.9299999999998</v>
      </c>
      <c r="M10" s="6"/>
      <c r="N10" s="6"/>
      <c r="O10" s="6"/>
      <c r="P10" s="6"/>
    </row>
    <row r="11" spans="1:16" hidden="1" x14ac:dyDescent="0.25">
      <c r="A11" s="4">
        <v>43041</v>
      </c>
      <c r="B11" s="2" t="str">
        <f>B10</f>
        <v>Glenny Property Management</v>
      </c>
      <c r="C11" s="6">
        <v>2187.65</v>
      </c>
      <c r="D11" s="6"/>
      <c r="E11" s="6">
        <f>C11</f>
        <v>2187.65</v>
      </c>
      <c r="F11" s="6"/>
      <c r="G11" s="6"/>
      <c r="H11" s="6"/>
      <c r="I11" s="4"/>
      <c r="K11" s="6"/>
      <c r="L11" s="6"/>
      <c r="M11" s="6"/>
      <c r="N11" s="6"/>
      <c r="O11" s="6"/>
      <c r="P11" s="6"/>
    </row>
    <row r="12" spans="1:16" hidden="1" x14ac:dyDescent="0.25">
      <c r="A12" s="4">
        <v>43133</v>
      </c>
      <c r="B12" s="2" t="str">
        <f>B11</f>
        <v>Glenny Property Management</v>
      </c>
      <c r="C12" s="6">
        <v>2382.52</v>
      </c>
      <c r="D12" s="6"/>
      <c r="E12" s="6">
        <v>2382.52</v>
      </c>
      <c r="F12" s="6"/>
      <c r="G12" s="6"/>
      <c r="H12" s="6"/>
      <c r="K12" s="6"/>
      <c r="L12" s="6"/>
      <c r="M12" s="6"/>
      <c r="N12" s="6"/>
      <c r="O12" s="6"/>
      <c r="P12" s="6"/>
    </row>
    <row r="13" spans="1:16" hidden="1" x14ac:dyDescent="0.25">
      <c r="A13" s="4"/>
      <c r="C13" s="6"/>
      <c r="D13" s="6"/>
      <c r="E13" s="6"/>
      <c r="F13" s="6"/>
      <c r="G13" s="6"/>
      <c r="H13" s="6"/>
      <c r="I13" s="2" t="s">
        <v>11</v>
      </c>
      <c r="K13" s="6">
        <f>C14-SUM(K7:K12)</f>
        <v>10564.400000000001</v>
      </c>
      <c r="L13" s="6"/>
      <c r="M13" s="6"/>
      <c r="N13" s="6">
        <f>K13</f>
        <v>10564.400000000001</v>
      </c>
      <c r="O13" s="6"/>
      <c r="P13" s="6"/>
    </row>
    <row r="14" spans="1:16" s="1" customFormat="1" ht="13.8" hidden="1" thickBot="1" x14ac:dyDescent="0.3">
      <c r="C14" s="8">
        <f>SUM(C7:C13)</f>
        <v>21138.49</v>
      </c>
      <c r="D14" s="8">
        <f>SUM(D7:D13)</f>
        <v>5547.99</v>
      </c>
      <c r="E14" s="8">
        <f>SUM(E7:E13)</f>
        <v>15590.5</v>
      </c>
      <c r="F14" s="8"/>
      <c r="G14" s="8">
        <f>SUM(G7:G13)</f>
        <v>0</v>
      </c>
      <c r="H14" s="7"/>
      <c r="K14" s="8">
        <f>SUM(K7:K13)</f>
        <v>21138.49</v>
      </c>
      <c r="L14" s="8">
        <f t="shared" ref="L14:N14" si="0">SUM(L7:L13)</f>
        <v>10574.09</v>
      </c>
      <c r="M14" s="8"/>
      <c r="N14" s="8">
        <f t="shared" si="0"/>
        <v>10564.400000000001</v>
      </c>
      <c r="O14" s="7"/>
      <c r="P14" s="7"/>
    </row>
    <row r="15" spans="1:16" ht="13.8" hidden="1" thickTop="1" x14ac:dyDescent="0.25">
      <c r="C15" s="6"/>
      <c r="D15" s="6"/>
      <c r="E15" s="6"/>
      <c r="F15" s="6"/>
      <c r="G15" s="6"/>
      <c r="H15" s="6"/>
      <c r="K15" s="6"/>
      <c r="L15" s="6"/>
      <c r="M15" s="6"/>
      <c r="N15" s="6"/>
      <c r="O15" s="6"/>
      <c r="P15" s="6"/>
    </row>
    <row r="16" spans="1:16" hidden="1" x14ac:dyDescent="0.25">
      <c r="A16" s="4">
        <v>43196</v>
      </c>
      <c r="B16" s="2" t="s">
        <v>10</v>
      </c>
      <c r="C16" s="6">
        <v>10564.4</v>
      </c>
      <c r="D16" s="6">
        <v>10564.4</v>
      </c>
      <c r="E16" s="6"/>
      <c r="F16" s="6"/>
      <c r="G16" s="6"/>
      <c r="H16" s="6"/>
      <c r="I16" s="4">
        <v>43263</v>
      </c>
      <c r="J16" s="6" t="str">
        <f>J7</f>
        <v>HMRC VAT</v>
      </c>
      <c r="K16" s="6">
        <v>3725.67</v>
      </c>
      <c r="L16" s="6">
        <v>3725.67</v>
      </c>
      <c r="M16" s="6"/>
      <c r="N16" s="6"/>
      <c r="O16" s="6" t="s">
        <v>32</v>
      </c>
      <c r="P16" s="6"/>
    </row>
    <row r="17" spans="1:16" hidden="1" x14ac:dyDescent="0.25">
      <c r="A17" s="4">
        <v>43222</v>
      </c>
      <c r="B17" s="2" t="str">
        <f>B12</f>
        <v>Glenny Property Management</v>
      </c>
      <c r="C17" s="6">
        <v>3594.08</v>
      </c>
      <c r="D17" s="6"/>
      <c r="E17" s="6"/>
      <c r="F17" s="6"/>
      <c r="G17" s="6">
        <v>3594.08</v>
      </c>
      <c r="H17" s="6"/>
      <c r="I17" s="4">
        <v>43355</v>
      </c>
      <c r="J17" s="6" t="str">
        <f>J16</f>
        <v>HMRC VAT</v>
      </c>
      <c r="K17" s="6">
        <v>4289.7</v>
      </c>
      <c r="L17" s="6">
        <f>K17</f>
        <v>4289.7</v>
      </c>
      <c r="M17" s="6"/>
      <c r="N17" s="6"/>
      <c r="O17" s="6" t="s">
        <v>31</v>
      </c>
      <c r="P17" s="6"/>
    </row>
    <row r="18" spans="1:16" hidden="1" x14ac:dyDescent="0.25">
      <c r="A18" s="4">
        <v>43314</v>
      </c>
      <c r="B18" s="2" t="str">
        <f>B17</f>
        <v>Glenny Property Management</v>
      </c>
      <c r="C18" s="6">
        <v>4289.7</v>
      </c>
      <c r="D18" s="6"/>
      <c r="E18" s="6"/>
      <c r="F18" s="6"/>
      <c r="G18" s="6">
        <v>4289.7</v>
      </c>
      <c r="H18" s="6"/>
      <c r="I18" s="4">
        <v>43475</v>
      </c>
      <c r="J18" s="6" t="str">
        <f>J17</f>
        <v>HMRC VAT</v>
      </c>
      <c r="K18" s="6">
        <v>3289.65</v>
      </c>
      <c r="L18" s="6">
        <f>K18</f>
        <v>3289.65</v>
      </c>
      <c r="M18" s="6"/>
      <c r="N18" s="6"/>
      <c r="O18" s="6" t="s">
        <v>29</v>
      </c>
      <c r="P18" s="6"/>
    </row>
    <row r="19" spans="1:16" hidden="1" x14ac:dyDescent="0.25">
      <c r="C19" s="6"/>
      <c r="D19" s="6"/>
      <c r="E19" s="6"/>
      <c r="F19" s="6"/>
      <c r="G19" s="6"/>
      <c r="H19" s="6"/>
      <c r="N19" s="6"/>
      <c r="P19" s="6"/>
    </row>
    <row r="20" spans="1:16" hidden="1" x14ac:dyDescent="0.25">
      <c r="C20" s="6"/>
      <c r="D20" s="6"/>
      <c r="E20" s="6"/>
      <c r="F20" s="6"/>
      <c r="G20" s="6"/>
      <c r="H20" s="6"/>
      <c r="I20" s="2" t="s">
        <v>11</v>
      </c>
      <c r="K20" s="6">
        <f>SUM(C16:C20)-SUM(K16:K18)</f>
        <v>7143.16</v>
      </c>
      <c r="L20" s="6"/>
      <c r="M20" s="6"/>
      <c r="N20" s="6">
        <f>K20</f>
        <v>7143.16</v>
      </c>
      <c r="O20" s="6"/>
      <c r="P20" s="6"/>
    </row>
    <row r="21" spans="1:16" s="1" customFormat="1" ht="13.8" hidden="1" thickBot="1" x14ac:dyDescent="0.3">
      <c r="C21" s="8">
        <f>SUM(C16:C20)</f>
        <v>18448.18</v>
      </c>
      <c r="D21" s="8">
        <f t="shared" ref="D21:G21" si="1">SUM(D16:D20)</f>
        <v>10564.4</v>
      </c>
      <c r="E21" s="8">
        <f t="shared" si="1"/>
        <v>0</v>
      </c>
      <c r="F21" s="8"/>
      <c r="G21" s="8">
        <f t="shared" si="1"/>
        <v>7883.78</v>
      </c>
      <c r="H21" s="7"/>
      <c r="I21" s="7"/>
      <c r="J21" s="7"/>
      <c r="K21" s="19">
        <f>SUM(K16:K20)</f>
        <v>18448.18</v>
      </c>
      <c r="L21" s="19">
        <f t="shared" ref="L21:N21" si="2">SUM(L16:L20)</f>
        <v>11305.02</v>
      </c>
      <c r="M21" s="19"/>
      <c r="N21" s="19">
        <f t="shared" si="2"/>
        <v>7143.16</v>
      </c>
      <c r="O21" s="7"/>
      <c r="P21" s="7"/>
    </row>
    <row r="22" spans="1:16" ht="13.8" hidden="1" thickTop="1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idden="1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idden="1" x14ac:dyDescent="0.25">
      <c r="A24" s="4">
        <v>43561</v>
      </c>
      <c r="B24" s="2" t="str">
        <f>B16</f>
        <v>Balance brought forward</v>
      </c>
      <c r="C24" s="6">
        <v>7143.16</v>
      </c>
      <c r="D24" s="6">
        <v>7143.16</v>
      </c>
      <c r="E24" s="6"/>
      <c r="F24" s="6"/>
      <c r="G24" s="6"/>
      <c r="H24" s="6"/>
      <c r="I24" s="6"/>
      <c r="J24" s="6"/>
      <c r="K24" s="10"/>
      <c r="L24" s="10"/>
      <c r="M24" s="10"/>
      <c r="N24" s="10"/>
      <c r="O24" s="6"/>
      <c r="P24" s="6"/>
    </row>
    <row r="25" spans="1:16" hidden="1" x14ac:dyDescent="0.25">
      <c r="A25" s="4">
        <v>43587</v>
      </c>
      <c r="B25" s="2" t="str">
        <f>B26</f>
        <v>Glenny Property Management</v>
      </c>
      <c r="C25" s="6">
        <v>2915.44</v>
      </c>
      <c r="D25" s="6"/>
      <c r="E25" s="6">
        <f>C25</f>
        <v>2915.44</v>
      </c>
      <c r="F25" s="6"/>
      <c r="G25" s="6"/>
      <c r="H25" s="6"/>
      <c r="I25" s="4">
        <v>43559</v>
      </c>
      <c r="J25" s="6" t="str">
        <f>J18</f>
        <v>HMRC VAT</v>
      </c>
      <c r="K25" s="10">
        <v>3204.05</v>
      </c>
      <c r="L25" s="10">
        <f>K25</f>
        <v>3204.05</v>
      </c>
      <c r="M25" s="10"/>
      <c r="N25" s="10"/>
      <c r="O25" s="6" t="s">
        <v>30</v>
      </c>
      <c r="P25" s="6"/>
    </row>
    <row r="26" spans="1:16" hidden="1" x14ac:dyDescent="0.25">
      <c r="A26" s="4">
        <v>43679</v>
      </c>
      <c r="B26" s="2" t="str">
        <f>B17</f>
        <v>Glenny Property Management</v>
      </c>
      <c r="C26" s="6">
        <v>4352.6899999999996</v>
      </c>
      <c r="D26" s="6"/>
      <c r="E26" s="6">
        <f>C26</f>
        <v>4352.6899999999996</v>
      </c>
      <c r="F26" s="6"/>
      <c r="G26" s="6"/>
      <c r="H26" s="6"/>
      <c r="I26" s="4">
        <v>43628</v>
      </c>
      <c r="J26" s="6" t="str">
        <f>J25</f>
        <v>HMRC VAT</v>
      </c>
      <c r="K26" s="10">
        <v>3427.42</v>
      </c>
      <c r="L26" s="10">
        <f>K26</f>
        <v>3427.42</v>
      </c>
      <c r="M26" s="10"/>
      <c r="N26" s="10"/>
      <c r="O26" s="6" t="s">
        <v>32</v>
      </c>
      <c r="P26" s="6"/>
    </row>
    <row r="27" spans="1:16" hidden="1" x14ac:dyDescent="0.25">
      <c r="A27" s="4">
        <v>43771</v>
      </c>
      <c r="B27" s="2" t="str">
        <f>B26</f>
        <v>Glenny Property Management</v>
      </c>
      <c r="C27" s="6">
        <v>3803.28</v>
      </c>
      <c r="D27" s="6"/>
      <c r="E27" s="6">
        <f>C27</f>
        <v>3803.28</v>
      </c>
      <c r="F27" s="6"/>
      <c r="G27" s="6"/>
      <c r="H27" s="6"/>
      <c r="I27" s="4">
        <v>43720</v>
      </c>
      <c r="J27" s="6" t="str">
        <f>J26</f>
        <v>HMRC VAT</v>
      </c>
      <c r="K27" s="10">
        <v>4352.6899999999996</v>
      </c>
      <c r="L27" s="10">
        <f>K27</f>
        <v>4352.6899999999996</v>
      </c>
      <c r="M27" s="10"/>
      <c r="N27" s="10"/>
      <c r="O27" s="6" t="s">
        <v>31</v>
      </c>
      <c r="P27" s="6"/>
    </row>
    <row r="28" spans="1:16" hidden="1" x14ac:dyDescent="0.25">
      <c r="A28" s="4">
        <v>43863</v>
      </c>
      <c r="B28" s="2" t="str">
        <f>B27</f>
        <v>Glenny Property Management</v>
      </c>
      <c r="C28" s="6">
        <v>3449.96</v>
      </c>
      <c r="D28" s="6"/>
      <c r="E28" s="6">
        <f>C28</f>
        <v>3449.96</v>
      </c>
      <c r="F28" s="6"/>
      <c r="G28" s="6"/>
      <c r="H28" s="6"/>
      <c r="I28" s="4">
        <v>43850</v>
      </c>
      <c r="J28" s="6" t="str">
        <f>J27</f>
        <v>HMRC VAT</v>
      </c>
      <c r="K28" s="10">
        <v>3643.28</v>
      </c>
      <c r="L28" s="10">
        <f>K28</f>
        <v>3643.28</v>
      </c>
      <c r="M28" s="10"/>
      <c r="N28" s="10"/>
      <c r="O28" s="6" t="s">
        <v>29</v>
      </c>
      <c r="P28" s="6"/>
    </row>
    <row r="29" spans="1:16" hidden="1" x14ac:dyDescent="0.25">
      <c r="C29" s="6"/>
      <c r="D29" s="6"/>
      <c r="E29" s="6"/>
      <c r="F29" s="6"/>
      <c r="G29" s="6"/>
      <c r="H29" s="6"/>
      <c r="I29" s="4">
        <v>43901</v>
      </c>
      <c r="J29" s="6" t="str">
        <f>J28</f>
        <v>HMRC VAT</v>
      </c>
      <c r="K29" s="10">
        <v>3449.96</v>
      </c>
      <c r="L29" s="10">
        <f>K29</f>
        <v>3449.96</v>
      </c>
      <c r="M29" s="10"/>
      <c r="N29" s="10"/>
      <c r="O29" s="6" t="s">
        <v>30</v>
      </c>
      <c r="P29" s="6"/>
    </row>
    <row r="30" spans="1:16" hidden="1" x14ac:dyDescent="0.25">
      <c r="C30" s="6"/>
      <c r="D30" s="6"/>
      <c r="E30" s="6"/>
      <c r="F30" s="6"/>
      <c r="G30" s="6"/>
      <c r="H30" s="6"/>
      <c r="I30" s="6"/>
      <c r="J30" s="6"/>
      <c r="K30" s="10"/>
      <c r="L30" s="10"/>
      <c r="M30" s="10"/>
      <c r="N30" s="10"/>
      <c r="O30" s="6"/>
      <c r="P30" s="6"/>
    </row>
    <row r="31" spans="1:16" hidden="1" x14ac:dyDescent="0.25">
      <c r="C31" s="6"/>
      <c r="D31" s="6"/>
      <c r="E31" s="6"/>
      <c r="F31" s="6"/>
      <c r="G31" s="6"/>
      <c r="H31" s="6"/>
      <c r="I31" s="2" t="s">
        <v>11</v>
      </c>
      <c r="J31" s="6"/>
      <c r="K31" s="10">
        <f>C32-SUM(K24:K30)</f>
        <v>3587.1299999999974</v>
      </c>
      <c r="L31" s="10"/>
      <c r="M31" s="10"/>
      <c r="N31" s="10">
        <f>K31</f>
        <v>3587.1299999999974</v>
      </c>
      <c r="O31" s="6"/>
      <c r="P31" s="6"/>
    </row>
    <row r="32" spans="1:16" ht="13.8" hidden="1" thickBot="1" x14ac:dyDescent="0.3">
      <c r="C32" s="19">
        <f>SUM(C23:C31)</f>
        <v>21664.53</v>
      </c>
      <c r="D32" s="19">
        <f t="shared" ref="D32:G32" si="3">SUM(D23:D31)</f>
        <v>7143.16</v>
      </c>
      <c r="E32" s="19">
        <f t="shared" si="3"/>
        <v>14521.369999999999</v>
      </c>
      <c r="F32" s="19"/>
      <c r="G32" s="19">
        <f t="shared" si="3"/>
        <v>0</v>
      </c>
      <c r="H32" s="6"/>
      <c r="I32" s="6"/>
      <c r="J32" s="6"/>
      <c r="K32" s="11">
        <f>SUM(K24:K31)</f>
        <v>21664.53</v>
      </c>
      <c r="L32" s="11">
        <f t="shared" ref="L32:N32" si="4">SUM(L24:L31)</f>
        <v>18077.400000000001</v>
      </c>
      <c r="M32" s="11"/>
      <c r="N32" s="11">
        <f t="shared" si="4"/>
        <v>3587.1299999999974</v>
      </c>
      <c r="O32" s="6"/>
      <c r="P32" s="6"/>
    </row>
    <row r="33" spans="1:22" x14ac:dyDescent="0.25">
      <c r="C33" s="6"/>
      <c r="D33" s="6"/>
      <c r="E33" s="6"/>
      <c r="F33" s="6"/>
      <c r="G33" s="6"/>
      <c r="H33" s="6"/>
      <c r="I33" s="6"/>
      <c r="J33" s="6"/>
      <c r="K33" s="10"/>
      <c r="L33" s="10"/>
      <c r="M33" s="10"/>
      <c r="N33" s="10"/>
      <c r="O33" s="6"/>
      <c r="P33" s="6"/>
    </row>
    <row r="34" spans="1:22" x14ac:dyDescent="0.25">
      <c r="A34" s="4">
        <v>43927</v>
      </c>
      <c r="B34" s="2" t="s">
        <v>10</v>
      </c>
      <c r="C34" s="6">
        <v>3587.13</v>
      </c>
      <c r="D34" s="6">
        <v>3587.13</v>
      </c>
      <c r="E34" s="6"/>
      <c r="F34" s="6"/>
      <c r="G34" s="6"/>
      <c r="H34" s="6"/>
      <c r="N34" s="10"/>
      <c r="O34" s="6"/>
      <c r="P34" s="6"/>
    </row>
    <row r="35" spans="1:22" x14ac:dyDescent="0.25">
      <c r="A35" s="4">
        <v>43951</v>
      </c>
      <c r="B35" s="2" t="str">
        <f>B28</f>
        <v>Glenny Property Management</v>
      </c>
      <c r="C35" s="6">
        <v>3707.64</v>
      </c>
      <c r="D35" s="6"/>
      <c r="E35" s="6">
        <v>3707.64</v>
      </c>
      <c r="F35" s="6"/>
      <c r="G35" s="6"/>
      <c r="H35" s="6"/>
      <c r="I35" s="4">
        <v>43994</v>
      </c>
      <c r="J35" s="6" t="str">
        <f>J36</f>
        <v>HMRC VAT</v>
      </c>
      <c r="K35" s="10">
        <v>3578.8</v>
      </c>
      <c r="L35" s="10">
        <v>3578.8</v>
      </c>
      <c r="M35" s="10"/>
      <c r="N35" s="6"/>
      <c r="O35" s="6"/>
      <c r="P35" s="6"/>
    </row>
    <row r="36" spans="1:22" x14ac:dyDescent="0.25">
      <c r="A36" s="4">
        <v>44046</v>
      </c>
      <c r="B36" s="2" t="str">
        <f>B35</f>
        <v>Glenny Property Management</v>
      </c>
      <c r="C36" s="6">
        <v>4486.3</v>
      </c>
      <c r="D36" s="6"/>
      <c r="E36" s="6">
        <v>4486.3</v>
      </c>
      <c r="F36" s="6"/>
      <c r="G36" s="6"/>
      <c r="H36" s="6"/>
      <c r="I36" s="4">
        <v>44086</v>
      </c>
      <c r="J36" s="6" t="str">
        <f>J29</f>
        <v>HMRC VAT</v>
      </c>
      <c r="K36" s="6">
        <v>4503.62</v>
      </c>
      <c r="L36" s="6">
        <v>4503.62</v>
      </c>
      <c r="M36" s="6"/>
      <c r="N36" s="6"/>
      <c r="O36" s="6"/>
      <c r="P36" s="6"/>
      <c r="V36" s="2">
        <f>18806.79-22683.58</f>
        <v>-3876.7900000000009</v>
      </c>
    </row>
    <row r="37" spans="1:22" x14ac:dyDescent="0.25">
      <c r="A37" s="4">
        <v>44134</v>
      </c>
      <c r="B37" s="2" t="str">
        <f>B36</f>
        <v>Glenny Property Management</v>
      </c>
      <c r="C37" s="6">
        <v>3147.66</v>
      </c>
      <c r="D37" s="6"/>
      <c r="E37" s="6">
        <v>3147.66</v>
      </c>
      <c r="F37" s="6"/>
      <c r="G37" s="6"/>
      <c r="H37" s="6"/>
      <c r="I37" s="4">
        <v>44175</v>
      </c>
      <c r="J37" s="6" t="str">
        <f>J36</f>
        <v>HMRC VAT</v>
      </c>
      <c r="K37" s="6">
        <v>3147.66</v>
      </c>
      <c r="L37" s="6">
        <v>3147.66</v>
      </c>
      <c r="M37" s="6"/>
      <c r="N37" s="6"/>
      <c r="O37" s="6"/>
      <c r="P37" s="6"/>
    </row>
    <row r="38" spans="1:22" x14ac:dyDescent="0.25">
      <c r="A38" s="4">
        <v>44225</v>
      </c>
      <c r="B38" s="2" t="str">
        <f>B37</f>
        <v>Glenny Property Management</v>
      </c>
      <c r="C38" s="6">
        <v>2780.86</v>
      </c>
      <c r="D38" s="6"/>
      <c r="E38" s="6">
        <v>2780.86</v>
      </c>
      <c r="F38" s="6"/>
      <c r="G38" s="6"/>
      <c r="H38" s="6"/>
      <c r="I38" s="4">
        <v>44265</v>
      </c>
      <c r="J38" s="6" t="str">
        <f>J37</f>
        <v>HMRC VAT</v>
      </c>
      <c r="K38" s="6">
        <v>2781.66</v>
      </c>
      <c r="L38" s="6">
        <v>2781.66</v>
      </c>
      <c r="M38" s="6"/>
      <c r="N38" s="6"/>
      <c r="O38" s="6"/>
      <c r="P38" s="6"/>
    </row>
    <row r="39" spans="1:22" x14ac:dyDescent="0.25">
      <c r="A39" s="4">
        <v>44228</v>
      </c>
      <c r="B39" s="2" t="str">
        <f>B38</f>
        <v>Glenny Property Management</v>
      </c>
      <c r="C39" s="6">
        <v>0.8</v>
      </c>
      <c r="D39" s="6"/>
      <c r="E39" s="6">
        <v>0.8</v>
      </c>
      <c r="F39" s="6"/>
      <c r="G39" s="6"/>
      <c r="H39" s="6"/>
      <c r="I39" s="4"/>
      <c r="J39" s="6"/>
      <c r="K39" s="6"/>
      <c r="L39" s="6"/>
      <c r="M39" s="6"/>
      <c r="N39" s="6"/>
      <c r="O39" s="6"/>
      <c r="P39" s="6"/>
    </row>
    <row r="40" spans="1:22" x14ac:dyDescent="0.25"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22" x14ac:dyDescent="0.25">
      <c r="C41" s="6"/>
      <c r="D41" s="6"/>
      <c r="E41" s="6"/>
      <c r="F41" s="6"/>
      <c r="G41" s="6"/>
      <c r="H41" s="6"/>
      <c r="I41" s="6" t="s">
        <v>11</v>
      </c>
      <c r="J41" s="6"/>
      <c r="K41" s="6">
        <v>3698.65</v>
      </c>
      <c r="L41" s="6"/>
      <c r="M41" s="6"/>
      <c r="N41" s="6">
        <v>3698.65</v>
      </c>
      <c r="O41" s="6"/>
      <c r="P41" s="6"/>
    </row>
    <row r="42" spans="1:22" ht="13.8" thickBot="1" x14ac:dyDescent="0.3">
      <c r="C42" s="19">
        <f>SUM(C34:C41)</f>
        <v>17710.39</v>
      </c>
      <c r="D42" s="19">
        <f t="shared" ref="D42:G42" si="5">SUM(D34:D41)</f>
        <v>3587.13</v>
      </c>
      <c r="E42" s="19">
        <f t="shared" si="5"/>
        <v>14123.26</v>
      </c>
      <c r="F42" s="19"/>
      <c r="G42" s="19">
        <f t="shared" si="5"/>
        <v>0</v>
      </c>
      <c r="H42" s="6"/>
      <c r="I42" s="6"/>
      <c r="J42" s="6"/>
      <c r="K42" s="19">
        <f>SUM(K35:K41)</f>
        <v>17710.39</v>
      </c>
      <c r="L42" s="19">
        <f>SUM(L35:L41)</f>
        <v>14011.74</v>
      </c>
      <c r="M42" s="19"/>
      <c r="N42" s="19">
        <f t="shared" ref="N42" si="6">SUM(N34:N41)</f>
        <v>3698.65</v>
      </c>
      <c r="O42" s="6"/>
      <c r="P42" s="6"/>
    </row>
    <row r="43" spans="1:22" ht="13.8" thickTop="1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22" x14ac:dyDescent="0.25">
      <c r="A44" s="4">
        <v>44292</v>
      </c>
      <c r="B44" s="2" t="str">
        <f>B34</f>
        <v>Balance brought forward</v>
      </c>
      <c r="C44" s="6">
        <v>3698.65</v>
      </c>
      <c r="D44" s="6">
        <v>3698.65</v>
      </c>
      <c r="E44" s="6"/>
      <c r="F44" s="6"/>
      <c r="G44" s="6"/>
      <c r="H44" s="6"/>
      <c r="I44" s="6"/>
      <c r="J44" s="6"/>
      <c r="K44" s="6">
        <f>K42-C42</f>
        <v>0</v>
      </c>
      <c r="L44" s="6"/>
      <c r="M44" s="6"/>
      <c r="N44" s="6"/>
      <c r="O44" s="6"/>
      <c r="P44" s="6"/>
    </row>
    <row r="45" spans="1:22" x14ac:dyDescent="0.25">
      <c r="A45" s="4">
        <v>44322</v>
      </c>
      <c r="B45" s="2" t="str">
        <f>B39</f>
        <v>Glenny Property Management</v>
      </c>
      <c r="C45" s="6">
        <v>2568.1999999999998</v>
      </c>
      <c r="D45" s="6"/>
      <c r="E45" s="6">
        <v>2568.1999999999998</v>
      </c>
      <c r="F45" s="6"/>
      <c r="G45" s="6"/>
      <c r="H45" s="6"/>
      <c r="I45" s="4">
        <v>44357</v>
      </c>
      <c r="J45" s="6" t="str">
        <f>J38</f>
        <v>HMRC VAT</v>
      </c>
      <c r="K45" s="6">
        <v>2568.1999999999998</v>
      </c>
      <c r="L45" s="6">
        <v>2568.1999999999998</v>
      </c>
      <c r="M45" s="6"/>
      <c r="N45" s="6"/>
      <c r="O45" s="6"/>
      <c r="P45" s="6"/>
    </row>
    <row r="46" spans="1:22" x14ac:dyDescent="0.25">
      <c r="A46" s="4">
        <v>44392</v>
      </c>
      <c r="B46" s="2" t="str">
        <f>B45</f>
        <v>Glenny Property Management</v>
      </c>
      <c r="C46" s="6">
        <v>15000</v>
      </c>
      <c r="D46" s="6"/>
      <c r="E46" s="6">
        <v>15000</v>
      </c>
      <c r="F46" s="6"/>
      <c r="G46" s="6"/>
      <c r="H46" s="6"/>
      <c r="I46" s="4">
        <v>44451</v>
      </c>
      <c r="J46" s="6" t="str">
        <f>J37</f>
        <v>HMRC VAT</v>
      </c>
      <c r="K46" s="6">
        <v>3876.79</v>
      </c>
      <c r="L46" s="6">
        <v>3876.79</v>
      </c>
      <c r="M46" s="6"/>
      <c r="N46" s="6"/>
      <c r="O46" s="6"/>
      <c r="P46" s="6"/>
    </row>
    <row r="47" spans="1:22" x14ac:dyDescent="0.25">
      <c r="A47" s="4">
        <v>44411</v>
      </c>
      <c r="B47" s="2" t="str">
        <f>B46</f>
        <v>Glenny Property Management</v>
      </c>
      <c r="C47" s="6">
        <v>3984.93</v>
      </c>
      <c r="D47" s="6"/>
      <c r="E47" s="6">
        <v>3984.93</v>
      </c>
      <c r="F47" s="6"/>
      <c r="G47" s="6"/>
      <c r="H47" s="6"/>
      <c r="I47" s="4">
        <v>44540</v>
      </c>
      <c r="J47" s="6" t="str">
        <f>J45</f>
        <v>HMRC VAT</v>
      </c>
      <c r="K47" s="6">
        <v>3133.1</v>
      </c>
      <c r="L47" s="6">
        <v>3133.1</v>
      </c>
      <c r="M47" s="6"/>
      <c r="N47" s="6"/>
      <c r="O47" s="6"/>
      <c r="P47" s="6"/>
    </row>
    <row r="48" spans="1:22" x14ac:dyDescent="0.25">
      <c r="A48" s="4">
        <v>44502</v>
      </c>
      <c r="B48" s="2" t="str">
        <f>B47</f>
        <v>Glenny Property Management</v>
      </c>
      <c r="C48" s="6">
        <v>3133.1</v>
      </c>
      <c r="D48" s="6"/>
      <c r="E48" s="6">
        <v>3133.1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5">
      <c r="A49" s="4">
        <v>44595</v>
      </c>
      <c r="B49" s="2" t="str">
        <f>B48</f>
        <v>Glenny Property Management</v>
      </c>
      <c r="C49" s="6">
        <v>2556</v>
      </c>
      <c r="D49" s="6"/>
      <c r="E49" s="6">
        <v>2556</v>
      </c>
      <c r="F49" s="6"/>
      <c r="G49" s="6"/>
      <c r="H49" s="6"/>
      <c r="I49" s="4">
        <v>44656</v>
      </c>
      <c r="J49" s="6" t="s">
        <v>11</v>
      </c>
      <c r="K49" s="6">
        <f>C50-SUM(K44:K48)</f>
        <v>21362.789999999997</v>
      </c>
      <c r="L49" s="6"/>
      <c r="M49" s="6"/>
      <c r="N49" s="6">
        <f>K49</f>
        <v>21362.789999999997</v>
      </c>
      <c r="O49" s="6"/>
      <c r="P49" s="6"/>
    </row>
    <row r="50" spans="1:16" ht="13.8" thickBot="1" x14ac:dyDescent="0.3">
      <c r="C50" s="19">
        <f>SUM(C44:C49)</f>
        <v>30940.879999999997</v>
      </c>
      <c r="D50" s="19">
        <f t="shared" ref="D50:E50" si="7">SUM(D44:D49)</f>
        <v>3698.65</v>
      </c>
      <c r="E50" s="19">
        <f t="shared" si="7"/>
        <v>27242.23</v>
      </c>
      <c r="F50" s="19"/>
      <c r="G50" s="19"/>
      <c r="H50" s="6"/>
      <c r="I50" s="6"/>
      <c r="J50" s="6"/>
      <c r="K50" s="19">
        <f>SUM(K44:K49)</f>
        <v>30940.879999999997</v>
      </c>
      <c r="L50" s="19">
        <f t="shared" ref="L50:N50" si="8">SUM(L44:L49)</f>
        <v>9578.09</v>
      </c>
      <c r="M50" s="19"/>
      <c r="N50" s="19">
        <f t="shared" si="8"/>
        <v>21362.789999999997</v>
      </c>
      <c r="O50" s="6"/>
      <c r="P50" s="6"/>
    </row>
    <row r="51" spans="1:16" ht="13.8" thickTop="1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25">
      <c r="A54" s="4">
        <v>44657</v>
      </c>
      <c r="B54" s="2" t="str">
        <f>B44</f>
        <v>Balance brought forward</v>
      </c>
      <c r="C54" s="6">
        <v>21362.79</v>
      </c>
      <c r="D54" s="6"/>
      <c r="E54" s="6"/>
      <c r="F54" s="6"/>
      <c r="G54" s="6">
        <v>21362.79</v>
      </c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25">
      <c r="A55" s="4">
        <v>44692</v>
      </c>
      <c r="B55" s="2" t="str">
        <f>B49</f>
        <v>Glenny Property Management</v>
      </c>
      <c r="C55" s="6">
        <v>4744.76</v>
      </c>
      <c r="D55" s="6"/>
      <c r="E55" s="6">
        <v>4744.76</v>
      </c>
      <c r="F55" s="6"/>
      <c r="G55" s="6"/>
      <c r="H55" s="6"/>
      <c r="N55" s="6"/>
      <c r="O55" s="6"/>
      <c r="P55" s="6"/>
    </row>
    <row r="56" spans="1:16" x14ac:dyDescent="0.25">
      <c r="A56" s="4">
        <v>44799</v>
      </c>
      <c r="B56" s="2" t="str">
        <f>B55</f>
        <v>Glenny Property Management</v>
      </c>
      <c r="C56" s="6">
        <v>5657.97</v>
      </c>
      <c r="D56" s="6"/>
      <c r="E56" s="6">
        <v>5657.97</v>
      </c>
      <c r="F56" s="6"/>
      <c r="G56" s="6"/>
      <c r="H56" s="6"/>
      <c r="I56" s="4">
        <v>44722</v>
      </c>
      <c r="J56" s="6" t="str">
        <f>J47</f>
        <v>HMRC VAT</v>
      </c>
      <c r="K56" s="6">
        <v>3423.97</v>
      </c>
      <c r="L56" s="6">
        <v>3423.97</v>
      </c>
      <c r="M56" s="6"/>
      <c r="N56" s="6"/>
      <c r="O56" s="6"/>
      <c r="P56" s="6"/>
    </row>
    <row r="57" spans="1:16" x14ac:dyDescent="0.25">
      <c r="A57" s="4">
        <v>44880</v>
      </c>
      <c r="B57" s="2" t="str">
        <f>B56</f>
        <v>Glenny Property Management</v>
      </c>
      <c r="C57" s="6">
        <v>3553.04</v>
      </c>
      <c r="D57" s="6"/>
      <c r="E57" s="6">
        <v>3553.04</v>
      </c>
      <c r="F57" s="6"/>
      <c r="G57" s="6"/>
      <c r="H57" s="6"/>
      <c r="I57" s="4">
        <v>44816</v>
      </c>
      <c r="J57" s="6" t="str">
        <f>J56</f>
        <v>HMRC VAT</v>
      </c>
      <c r="K57" s="6">
        <v>5657.97</v>
      </c>
      <c r="L57" s="6">
        <v>5657.97</v>
      </c>
      <c r="M57" s="6"/>
      <c r="N57" s="6"/>
      <c r="O57" s="6"/>
      <c r="P57" s="6"/>
    </row>
    <row r="58" spans="1:16" x14ac:dyDescent="0.25">
      <c r="G58" s="6"/>
      <c r="H58" s="6"/>
      <c r="I58" s="4">
        <v>44907</v>
      </c>
      <c r="J58" s="6" t="str">
        <f>J56</f>
        <v>HMRC VAT</v>
      </c>
      <c r="K58" s="6">
        <v>3553.04</v>
      </c>
      <c r="L58" s="6">
        <v>3553.04</v>
      </c>
      <c r="M58" s="6"/>
      <c r="N58" s="6"/>
      <c r="O58" s="6"/>
      <c r="P58" s="6"/>
    </row>
    <row r="59" spans="1:16" x14ac:dyDescent="0.25">
      <c r="A59" s="4">
        <v>44995</v>
      </c>
      <c r="B59" s="2" t="str">
        <f>B57</f>
        <v>Glenny Property Management</v>
      </c>
      <c r="C59" s="6">
        <v>3056.84</v>
      </c>
      <c r="D59" s="6"/>
      <c r="E59" s="6">
        <v>3056.84</v>
      </c>
      <c r="F59" s="6"/>
      <c r="G59" s="6"/>
      <c r="H59" s="6"/>
      <c r="I59" s="4">
        <v>44995</v>
      </c>
      <c r="J59" s="6" t="str">
        <f>J58</f>
        <v>HMRC VAT</v>
      </c>
      <c r="K59" s="6">
        <v>3056.84</v>
      </c>
      <c r="L59" s="6">
        <v>3056.84</v>
      </c>
      <c r="M59" s="6"/>
      <c r="N59" s="6"/>
      <c r="O59" s="6"/>
      <c r="P59" s="6"/>
    </row>
    <row r="60" spans="1:16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x14ac:dyDescent="0.25">
      <c r="C61" s="6"/>
      <c r="D61" s="6"/>
      <c r="E61" s="6"/>
      <c r="F61" s="6"/>
      <c r="G61" s="6"/>
      <c r="H61" s="6"/>
      <c r="I61" s="4">
        <v>45021</v>
      </c>
      <c r="J61" s="6" t="str">
        <f>J49</f>
        <v>Balance carried forward</v>
      </c>
      <c r="K61" s="6">
        <f>C62-SUM(K56:K60)</f>
        <v>22683.580000000009</v>
      </c>
      <c r="L61" s="6"/>
      <c r="M61" s="6"/>
      <c r="N61" s="6">
        <f>K61</f>
        <v>22683.580000000009</v>
      </c>
      <c r="O61" s="6"/>
      <c r="P61" s="6"/>
    </row>
    <row r="62" spans="1:16" ht="13.8" thickBot="1" x14ac:dyDescent="0.3">
      <c r="C62" s="19">
        <f>SUM(C53:C61)</f>
        <v>38375.400000000009</v>
      </c>
      <c r="D62" s="19">
        <f t="shared" ref="D62:G62" si="9">SUM(D53:D61)</f>
        <v>0</v>
      </c>
      <c r="E62" s="19">
        <f t="shared" si="9"/>
        <v>17012.61</v>
      </c>
      <c r="F62" s="19"/>
      <c r="G62" s="19">
        <f t="shared" si="9"/>
        <v>21362.79</v>
      </c>
      <c r="H62" s="6"/>
      <c r="I62" s="6"/>
      <c r="J62" s="6"/>
      <c r="K62" s="19">
        <f>SUM(K54:K61)</f>
        <v>38375.400000000009</v>
      </c>
      <c r="L62" s="19">
        <f>SUM(L54:L61)</f>
        <v>15691.82</v>
      </c>
      <c r="M62" s="19"/>
      <c r="N62" s="19">
        <f>SUM(N54:N61)</f>
        <v>22683.580000000009</v>
      </c>
      <c r="O62" s="6"/>
      <c r="P62" s="6"/>
    </row>
    <row r="63" spans="1:16" ht="13.8" thickTop="1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x14ac:dyDescent="0.25">
      <c r="A64" s="4">
        <v>45022</v>
      </c>
      <c r="B64" s="2" t="str">
        <f>B54</f>
        <v>Balance brought forward</v>
      </c>
      <c r="C64" s="6">
        <f>K61</f>
        <v>22683.580000000009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5">
      <c r="A65" s="4">
        <v>45064</v>
      </c>
      <c r="B65" s="2" t="str">
        <f>B68</f>
        <v>Glenny Property Management</v>
      </c>
      <c r="C65" s="6">
        <v>4413.6099999999997</v>
      </c>
      <c r="D65" s="6"/>
      <c r="E65" s="6">
        <v>4413.6099999999997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x14ac:dyDescent="0.25">
      <c r="A66" s="4">
        <v>45156</v>
      </c>
      <c r="B66" s="2" t="str">
        <f>B65</f>
        <v>Glenny Property Management</v>
      </c>
      <c r="C66" s="6">
        <v>5248.5</v>
      </c>
      <c r="D66" s="6"/>
      <c r="E66" s="6">
        <v>5248.5</v>
      </c>
      <c r="F66" s="6"/>
      <c r="G66" s="6"/>
      <c r="H66" s="6"/>
      <c r="I66" s="4">
        <v>45089</v>
      </c>
      <c r="J66" s="6" t="str">
        <f>J59</f>
        <v>HMRC VAT</v>
      </c>
      <c r="K66" s="6">
        <v>4413.6099999999997</v>
      </c>
      <c r="L66" s="6">
        <v>4413.6099999999997</v>
      </c>
      <c r="M66" s="6"/>
      <c r="N66" s="6"/>
      <c r="O66" s="6"/>
      <c r="P66" s="6"/>
    </row>
    <row r="67" spans="1:16" x14ac:dyDescent="0.25">
      <c r="A67" s="2" t="s">
        <v>54</v>
      </c>
      <c r="B67" s="2" t="s">
        <v>55</v>
      </c>
      <c r="C67" s="6">
        <v>23385</v>
      </c>
      <c r="D67" s="6"/>
      <c r="E67" s="6"/>
      <c r="F67" s="6">
        <v>23385</v>
      </c>
      <c r="G67" s="6"/>
      <c r="H67" s="6"/>
      <c r="I67" s="4">
        <v>45238</v>
      </c>
      <c r="J67" s="2" t="s">
        <v>50</v>
      </c>
      <c r="K67" s="6">
        <v>12000</v>
      </c>
      <c r="L67" s="6"/>
      <c r="M67" s="6">
        <v>12000</v>
      </c>
      <c r="N67" s="6"/>
      <c r="O67" s="6"/>
      <c r="P67" s="6"/>
    </row>
    <row r="68" spans="1:16" x14ac:dyDescent="0.25">
      <c r="A68" s="4">
        <v>45272</v>
      </c>
      <c r="B68" s="2" t="str">
        <f>B57</f>
        <v>Glenny Property Management</v>
      </c>
      <c r="C68" s="6">
        <v>6259.9</v>
      </c>
      <c r="D68" s="6"/>
      <c r="E68" s="6">
        <v>6259.9</v>
      </c>
      <c r="F68" s="6"/>
      <c r="G68" s="6"/>
      <c r="H68" s="6"/>
      <c r="I68" s="4">
        <f>I67</f>
        <v>45238</v>
      </c>
      <c r="J68" s="2" t="s">
        <v>52</v>
      </c>
      <c r="K68" s="6">
        <v>12000</v>
      </c>
      <c r="L68" s="6"/>
      <c r="M68" s="6">
        <v>12000</v>
      </c>
      <c r="N68" s="6"/>
      <c r="O68" s="6"/>
      <c r="P68" s="6"/>
    </row>
    <row r="69" spans="1:16" x14ac:dyDescent="0.25">
      <c r="A69" s="4">
        <v>45342</v>
      </c>
      <c r="B69" s="2" t="str">
        <f>B68</f>
        <v>Glenny Property Management</v>
      </c>
      <c r="C69" s="6">
        <v>4651.93</v>
      </c>
      <c r="D69" s="6"/>
      <c r="E69" s="6">
        <v>4651.93</v>
      </c>
      <c r="F69" s="6"/>
      <c r="G69" s="6"/>
      <c r="H69" s="6"/>
      <c r="I69" s="4">
        <f>I68</f>
        <v>45238</v>
      </c>
      <c r="J69" s="2" t="s">
        <v>51</v>
      </c>
      <c r="K69" s="6">
        <v>12000</v>
      </c>
      <c r="L69" s="6"/>
      <c r="M69" s="6">
        <v>12000</v>
      </c>
      <c r="N69" s="6"/>
      <c r="O69" s="6"/>
      <c r="P69" s="6"/>
    </row>
    <row r="70" spans="1:16" x14ac:dyDescent="0.25">
      <c r="C70" s="6"/>
      <c r="D70" s="6"/>
      <c r="E70" s="6"/>
      <c r="F70" s="6"/>
      <c r="G70" s="6"/>
      <c r="H70" s="6"/>
      <c r="I70" s="4">
        <v>45181</v>
      </c>
      <c r="J70" s="6" t="str">
        <f>J66</f>
        <v>HMRC VAT</v>
      </c>
      <c r="K70" s="6">
        <v>5248.5</v>
      </c>
      <c r="L70" s="6">
        <v>5248.5</v>
      </c>
      <c r="M70" s="6"/>
      <c r="N70" s="6"/>
      <c r="O70" s="6"/>
      <c r="P70" s="6"/>
    </row>
    <row r="71" spans="1:16" x14ac:dyDescent="0.25">
      <c r="C71" s="6"/>
      <c r="D71" s="6"/>
      <c r="E71" s="6"/>
      <c r="F71" s="6"/>
      <c r="G71" s="6"/>
      <c r="H71" s="6"/>
      <c r="I71" s="4">
        <v>45272</v>
      </c>
      <c r="J71" s="6" t="str">
        <f>J66</f>
        <v>HMRC VAT</v>
      </c>
      <c r="K71" s="6">
        <v>6259.9</v>
      </c>
      <c r="L71" s="6">
        <v>6259.9</v>
      </c>
      <c r="M71" s="6"/>
      <c r="N71" s="6"/>
      <c r="O71" s="6"/>
      <c r="P71" s="6"/>
    </row>
    <row r="72" spans="1:16" x14ac:dyDescent="0.25">
      <c r="C72" s="6"/>
      <c r="D72" s="6"/>
      <c r="E72" s="6"/>
      <c r="F72" s="6"/>
      <c r="G72" s="6"/>
      <c r="H72" s="6"/>
      <c r="I72" s="4">
        <v>45363</v>
      </c>
      <c r="J72" s="6" t="str">
        <f>J71</f>
        <v>HMRC VAT</v>
      </c>
      <c r="K72" s="6">
        <v>4651.93</v>
      </c>
      <c r="L72" s="6">
        <v>4651.93</v>
      </c>
      <c r="M72" s="6"/>
      <c r="N72" s="6"/>
      <c r="O72" s="6"/>
      <c r="P72" s="6"/>
    </row>
    <row r="73" spans="1:16" x14ac:dyDescent="0.25">
      <c r="C73" s="6"/>
      <c r="D73" s="6"/>
      <c r="E73" s="6"/>
      <c r="F73" s="6"/>
      <c r="G73" s="6"/>
      <c r="H73" s="6"/>
      <c r="I73" s="4">
        <v>45387</v>
      </c>
      <c r="J73" s="2" t="s">
        <v>11</v>
      </c>
      <c r="K73" s="6">
        <f>C74-SUM(K66:K72)</f>
        <v>10068.580000000016</v>
      </c>
      <c r="L73" s="6"/>
      <c r="M73" s="6"/>
      <c r="N73" s="6">
        <v>10068.58</v>
      </c>
      <c r="O73" s="6"/>
      <c r="P73" s="6"/>
    </row>
    <row r="74" spans="1:16" ht="13.8" thickBot="1" x14ac:dyDescent="0.3">
      <c r="C74" s="19">
        <f>SUM(C64:C73)</f>
        <v>66642.520000000019</v>
      </c>
      <c r="D74" s="19">
        <f t="shared" ref="D74:G74" si="10">SUM(D64:D73)</f>
        <v>0</v>
      </c>
      <c r="E74" s="19">
        <f t="shared" si="10"/>
        <v>20573.940000000002</v>
      </c>
      <c r="F74" s="19">
        <f t="shared" si="10"/>
        <v>23385</v>
      </c>
      <c r="G74" s="19">
        <f t="shared" si="10"/>
        <v>0</v>
      </c>
      <c r="H74" s="6"/>
      <c r="I74" s="6"/>
      <c r="J74" s="6"/>
      <c r="K74" s="19">
        <f>SUM(K65:K73)</f>
        <v>66642.520000000019</v>
      </c>
      <c r="L74" s="19">
        <f t="shared" ref="L74:N74" si="11">SUM(L65:L73)</f>
        <v>20573.940000000002</v>
      </c>
      <c r="M74" s="19">
        <f t="shared" si="11"/>
        <v>36000</v>
      </c>
      <c r="N74" s="19">
        <f t="shared" si="11"/>
        <v>10068.58</v>
      </c>
      <c r="O74" s="6"/>
      <c r="P74" s="6"/>
    </row>
    <row r="75" spans="1:16" ht="13.8" thickTop="1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16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3:16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3:16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3:16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3:16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3:16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3:16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3:16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3:16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3:16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3:16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3:16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3:16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3:16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3:16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3:16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3:16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3:16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3:16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3:16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3:16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3:16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3:16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3:16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3:16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3:16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3:16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3:16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3:16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3:16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3:16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3:16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3:16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3:16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3:16" x14ac:dyDescent="0.25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3:16" x14ac:dyDescent="0.25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3:16" x14ac:dyDescent="0.25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3:16" x14ac:dyDescent="0.25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3:16" x14ac:dyDescent="0.25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3:16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3:16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3:16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3:16" x14ac:dyDescent="0.25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3:16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3:16" x14ac:dyDescent="0.25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3:16" x14ac:dyDescent="0.25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3:16" x14ac:dyDescent="0.25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3:16" x14ac:dyDescent="0.25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3:16" x14ac:dyDescent="0.25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3:16" x14ac:dyDescent="0.25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3:16" x14ac:dyDescent="0.25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3:16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3:16" x14ac:dyDescent="0.25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3:16" x14ac:dyDescent="0.2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3:16" x14ac:dyDescent="0.25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3:16" x14ac:dyDescent="0.2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3:16" x14ac:dyDescent="0.25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3:16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3:16" x14ac:dyDescent="0.25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3:16" x14ac:dyDescent="0.25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3:16" x14ac:dyDescent="0.2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3:16" x14ac:dyDescent="0.2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3:16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3:16" x14ac:dyDescent="0.25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3:16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3:16" x14ac:dyDescent="0.25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3:16" x14ac:dyDescent="0.25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3:16" x14ac:dyDescent="0.2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3:16" x14ac:dyDescent="0.25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3:16" x14ac:dyDescent="0.25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3:16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3:16" x14ac:dyDescent="0.25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3:16" x14ac:dyDescent="0.25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3:16" x14ac:dyDescent="0.25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3:16" x14ac:dyDescent="0.25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3:16" x14ac:dyDescent="0.25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3:16" x14ac:dyDescent="0.25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3:16" x14ac:dyDescent="0.25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3:16" x14ac:dyDescent="0.25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3:16" x14ac:dyDescent="0.25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3:16" x14ac:dyDescent="0.25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3:16" x14ac:dyDescent="0.25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3:16" x14ac:dyDescent="0.2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3:16" x14ac:dyDescent="0.2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3:16" x14ac:dyDescent="0.25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3:16" x14ac:dyDescent="0.25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3:16" x14ac:dyDescent="0.25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3:16" x14ac:dyDescent="0.2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3:16" x14ac:dyDescent="0.25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3:16" x14ac:dyDescent="0.25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3:16" x14ac:dyDescent="0.2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3:16" x14ac:dyDescent="0.25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3:16" x14ac:dyDescent="0.2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3:16" x14ac:dyDescent="0.25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3:16" x14ac:dyDescent="0.25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3:16" x14ac:dyDescent="0.25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3:16" x14ac:dyDescent="0.25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3:16" x14ac:dyDescent="0.2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3:16" x14ac:dyDescent="0.2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3:16" x14ac:dyDescent="0.2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3:16" x14ac:dyDescent="0.25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3:16" x14ac:dyDescent="0.25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3:16" x14ac:dyDescent="0.25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3:16" x14ac:dyDescent="0.25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3:16" x14ac:dyDescent="0.2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3:16" x14ac:dyDescent="0.2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3:16" x14ac:dyDescent="0.25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3:16" x14ac:dyDescent="0.25">
      <c r="K188" s="5"/>
      <c r="L188" s="5"/>
      <c r="M188" s="5"/>
      <c r="N188" s="5"/>
      <c r="O188" s="5"/>
    </row>
    <row r="189" spans="3:16" x14ac:dyDescent="0.25">
      <c r="K189" s="5"/>
      <c r="L189" s="5"/>
      <c r="M189" s="5"/>
      <c r="N189" s="5"/>
      <c r="O189" s="5"/>
    </row>
    <row r="190" spans="3:16" x14ac:dyDescent="0.25">
      <c r="K190" s="5"/>
      <c r="L190" s="5"/>
      <c r="M190" s="5"/>
      <c r="N190" s="5"/>
      <c r="O190" s="5"/>
    </row>
    <row r="191" spans="3:16" x14ac:dyDescent="0.25">
      <c r="K191" s="5"/>
      <c r="L191" s="5"/>
      <c r="M191" s="5"/>
      <c r="N191" s="5"/>
      <c r="O191" s="5"/>
    </row>
    <row r="192" spans="3:16" x14ac:dyDescent="0.25">
      <c r="K192" s="5"/>
      <c r="L192" s="5"/>
      <c r="M192" s="5"/>
      <c r="N192" s="5"/>
      <c r="O192" s="5"/>
    </row>
    <row r="193" spans="11:15" x14ac:dyDescent="0.25">
      <c r="K193" s="5"/>
      <c r="L193" s="5"/>
      <c r="M193" s="5"/>
      <c r="N193" s="5"/>
      <c r="O193" s="5"/>
    </row>
    <row r="194" spans="11:15" x14ac:dyDescent="0.25">
      <c r="K194" s="5"/>
      <c r="L194" s="5"/>
      <c r="M194" s="5"/>
      <c r="N194" s="5"/>
      <c r="O194" s="5"/>
    </row>
    <row r="195" spans="11:15" x14ac:dyDescent="0.25">
      <c r="K195" s="5"/>
      <c r="L195" s="5"/>
      <c r="M195" s="5"/>
      <c r="N195" s="5"/>
      <c r="O195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4098696</vt:lpstr>
      <vt:lpstr>40908777</vt:lpstr>
      <vt:lpstr>40908557</vt:lpstr>
      <vt:lpstr>'40908557'!Print_Area</vt:lpstr>
      <vt:lpstr>'40908777'!Print_Area</vt:lpstr>
      <vt:lpstr>'4098696'!Print_Area</vt:lpstr>
    </vt:vector>
  </TitlesOfParts>
  <Company>Glenny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 User</dc:creator>
  <cp:lastModifiedBy>Peter D Fautley</cp:lastModifiedBy>
  <cp:lastPrinted>2023-08-15T15:55:53Z</cp:lastPrinted>
  <dcterms:created xsi:type="dcterms:W3CDTF">2016-10-17T15:11:16Z</dcterms:created>
  <dcterms:modified xsi:type="dcterms:W3CDTF">2024-10-02T17:07:20Z</dcterms:modified>
</cp:coreProperties>
</file>