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17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S68" i="1"/>
  <c r="S67" i="1"/>
  <c r="R67" i="1"/>
  <c r="C43" i="1"/>
  <c r="D45" i="1"/>
  <c r="D43" i="1"/>
  <c r="J5" i="1"/>
  <c r="B8" i="1"/>
  <c r="D5" i="1"/>
  <c r="D4" i="1"/>
  <c r="Y55" i="1"/>
  <c r="X55" i="1"/>
  <c r="W55" i="1"/>
  <c r="J4" i="1" s="1"/>
  <c r="V55" i="1"/>
  <c r="U55" i="1"/>
  <c r="K31" i="1"/>
  <c r="J31" i="1"/>
  <c r="I31" i="1"/>
  <c r="I4" i="1" s="1"/>
  <c r="H31" i="1"/>
  <c r="I5" i="1" s="1"/>
  <c r="N5" i="1" s="1"/>
  <c r="B9" i="1" l="1"/>
  <c r="B10" i="1" s="1"/>
  <c r="N4" i="1"/>
  <c r="I6" i="1"/>
  <c r="N6" i="1" s="1"/>
  <c r="J6" i="1"/>
</calcChain>
</file>

<file path=xl/sharedStrings.xml><?xml version="1.0" encoding="utf-8"?>
<sst xmlns="http://schemas.openxmlformats.org/spreadsheetml/2006/main" count="200" uniqueCount="94">
  <si>
    <t>Geoff Schedule</t>
  </si>
  <si>
    <t xml:space="preserve">Marcia </t>
  </si>
  <si>
    <t>Payment date</t>
  </si>
  <si>
    <t>Payment</t>
  </si>
  <si>
    <t>Principal</t>
  </si>
  <si>
    <t>Interest</t>
  </si>
  <si>
    <t>Balance</t>
  </si>
  <si>
    <t xml:space="preserve">Loans </t>
  </si>
  <si>
    <t>121 FINANCE LTD DO G BAKER RE 121 Invest Interest from Mya Ltd</t>
  </si>
  <si>
    <t>PP - Qtrly Admin Fees</t>
  </si>
  <si>
    <t>GDPR FEE</t>
  </si>
  <si>
    <t>Inv Int received from MYA Ltd</t>
  </si>
  <si>
    <t>Qtly Admin Aug - Oct 2018</t>
  </si>
  <si>
    <t>121 FINANCE LIMITE G BAKER121</t>
  </si>
  <si>
    <t>Transfer to HL SIPP P Baker</t>
  </si>
  <si>
    <t>PP Quarterly Admin Fee</t>
  </si>
  <si>
    <t xml:space="preserve">OB </t>
  </si>
  <si>
    <t>CB</t>
  </si>
  <si>
    <t>AIB</t>
  </si>
  <si>
    <t xml:space="preserve">Inv income </t>
  </si>
  <si>
    <t xml:space="preserve">fees </t>
  </si>
  <si>
    <t xml:space="preserve">capital </t>
  </si>
  <si>
    <t xml:space="preserve">Transfer out </t>
  </si>
  <si>
    <t xml:space="preserve">Barclays </t>
  </si>
  <si>
    <t>04/04/2019</t>
  </si>
  <si>
    <t>OTH</t>
  </si>
  <si>
    <t>Loyalty Reward        13 Feb - 12 Mar</t>
  </si>
  <si>
    <t>PAYMENT</t>
  </si>
  <si>
    <t>HLAM LTD SIPP TRUS    1997649 BAKER      BBP</t>
  </si>
  <si>
    <t>Transfer to Hargreaves SIPP</t>
  </si>
  <si>
    <t xml:space="preserve">CHARGES               COMMISSION FOR        </t>
  </si>
  <si>
    <t>29/03/2019</t>
  </si>
  <si>
    <t>DIRECTDEP</t>
  </si>
  <si>
    <t>MYA CLINICS LTD       M BAKER LOAN INT   BGC</t>
  </si>
  <si>
    <t>Capital payback and interest</t>
  </si>
  <si>
    <t>08/03/2019</t>
  </si>
  <si>
    <t>Loyalty Reward        14 Jan - 12 Feb</t>
  </si>
  <si>
    <t>07/03/2019</t>
  </si>
  <si>
    <t xml:space="preserve">********************** COMMISSION FOR       </t>
  </si>
  <si>
    <t>01/03/2019</t>
  </si>
  <si>
    <t>04/02/2019</t>
  </si>
  <si>
    <t>Loyalty Reward        13 Dec - 13 Jan</t>
  </si>
  <si>
    <t>01/02/2019</t>
  </si>
  <si>
    <t>09/01/2019</t>
  </si>
  <si>
    <t>Loyalty Reward        13 Nov - 12 Dec</t>
  </si>
  <si>
    <t>04/01/2019</t>
  </si>
  <si>
    <t>05/12/2018</t>
  </si>
  <si>
    <t>Loyalty Reward        15 Oct - 12 Nov</t>
  </si>
  <si>
    <t>30/11/2018</t>
  </si>
  <si>
    <t>05/11/2018</t>
  </si>
  <si>
    <t>Loyalty Reward        13 Sep - 14 Oct</t>
  </si>
  <si>
    <t>31/10/2018</t>
  </si>
  <si>
    <t>05/10/2018</t>
  </si>
  <si>
    <t>Loyalty Reward        13 Aug - 12 Sep</t>
  </si>
  <si>
    <t>01/10/2018</t>
  </si>
  <si>
    <t>21/09/2018</t>
  </si>
  <si>
    <t>04/09/2018</t>
  </si>
  <si>
    <t>Loyalty Reward        13 Jul - 12 Aug</t>
  </si>
  <si>
    <t>31/08/2018</t>
  </si>
  <si>
    <t>06/08/2018</t>
  </si>
  <si>
    <t>Loyalty Reward        13 Jun - 12 Jul</t>
  </si>
  <si>
    <t>31/07/2018</t>
  </si>
  <si>
    <t>MYA COSMETIC SURGE    M BAKER LOAN INT   BGC</t>
  </si>
  <si>
    <t>05/07/2018</t>
  </si>
  <si>
    <t>Loyalty Reward        14 May - 12 Jun</t>
  </si>
  <si>
    <t>15/06/2018</t>
  </si>
  <si>
    <t>MYA COSMETIC SURGE    M BAKER MYA LOANIN BGC</t>
  </si>
  <si>
    <t>05/06/2018</t>
  </si>
  <si>
    <t>Loyalty Reward        13 Apr - 13 May</t>
  </si>
  <si>
    <t>15/05/2018</t>
  </si>
  <si>
    <t>MYA COSMETICS         MYA INTEREST       BGC</t>
  </si>
  <si>
    <t>08/05/2018</t>
  </si>
  <si>
    <t>Loyalty Reward        13 Mar - 12 Apr</t>
  </si>
  <si>
    <t>16/04/2018</t>
  </si>
  <si>
    <t>06/04/2018</t>
  </si>
  <si>
    <t xml:space="preserve">Bank interest </t>
  </si>
  <si>
    <t xml:space="preserve">2019 Tax Return - PGB </t>
  </si>
  <si>
    <t>AIB (GEOFF)</t>
  </si>
  <si>
    <t>Barclays (Marcia)</t>
  </si>
  <si>
    <t>Scheme Value as at 05/04/2019</t>
  </si>
  <si>
    <t xml:space="preserve">Cash at bank </t>
  </si>
  <si>
    <t>Loan details</t>
  </si>
  <si>
    <t>Value 05/04/2019</t>
  </si>
  <si>
    <t>Geoff</t>
  </si>
  <si>
    <t xml:space="preserve">Income </t>
  </si>
  <si>
    <t xml:space="preserve">Disposal </t>
  </si>
  <si>
    <t>(initial value minus capital repaid)</t>
  </si>
  <si>
    <t xml:space="preserve">Total Value </t>
  </si>
  <si>
    <t>Total cash at bank</t>
  </si>
  <si>
    <t>(interest received)</t>
  </si>
  <si>
    <t>(capital repaid)</t>
  </si>
  <si>
    <t>Both loans:</t>
  </si>
  <si>
    <t>checked</t>
  </si>
  <si>
    <t xml:space="preserve">Aggregate: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</si>
</sst>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0" formatCode="[$£-809]#,##0.00;&quot;-&quot;[$£-809]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Helvetica Neue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14"/>
      </left>
      <right style="medium">
        <color indexed="12"/>
      </right>
      <top style="medium">
        <color indexed="14"/>
      </top>
      <bottom style="medium">
        <color indexed="14"/>
      </bottom>
      <diagonal/>
    </border>
    <border>
      <left style="medium">
        <color indexed="12"/>
      </left>
      <right style="medium">
        <color indexed="12"/>
      </right>
      <top style="medium">
        <color indexed="14"/>
      </top>
      <bottom style="medium">
        <color indexed="14"/>
      </bottom>
      <diagonal/>
    </border>
    <border>
      <left style="medium">
        <color indexed="12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/>
    <xf numFmtId="0" fontId="20" fillId="0" borderId="0" applyNumberFormat="0" applyFill="0" applyBorder="0" applyProtection="0"/>
    <xf numFmtId="0" fontId="25" fillId="0" borderId="0" applyNumberFormat="0" applyFill="0" applyBorder="0" applyProtection="0">
      <alignment vertical="top" wrapText="1"/>
    </xf>
  </cellStyleXfs>
  <cellXfs count="35">
    <xf numFmtId="0" fontId="0" fillId="0" borderId="0" xfId="0"/>
    <xf numFmtId="17" fontId="19" fillId="33" borderId="13" xfId="42" applyNumberFormat="1" applyFont="1" applyFill="1" applyBorder="1" applyAlignment="1">
      <alignment horizontal="center" vertical="center" wrapText="1"/>
    </xf>
    <xf numFmtId="0" fontId="19" fillId="33" borderId="13" xfId="42" applyNumberFormat="1" applyFont="1" applyFill="1" applyBorder="1" applyAlignment="1">
      <alignment horizontal="right" vertical="center" wrapText="1"/>
    </xf>
    <xf numFmtId="17" fontId="21" fillId="33" borderId="13" xfId="43" applyNumberFormat="1" applyFont="1" applyFill="1" applyBorder="1" applyAlignment="1">
      <alignment horizontal="center" vertical="center" wrapText="1"/>
    </xf>
    <xf numFmtId="0" fontId="21" fillId="33" borderId="13" xfId="43" applyNumberFormat="1" applyFont="1" applyFill="1" applyBorder="1" applyAlignment="1">
      <alignment horizontal="right" vertical="center" wrapText="1"/>
    </xf>
    <xf numFmtId="49" fontId="22" fillId="33" borderId="10" xfId="43" applyNumberFormat="1" applyFont="1" applyFill="1" applyBorder="1" applyAlignment="1">
      <alignment horizontal="center" vertical="center" wrapText="1"/>
    </xf>
    <xf numFmtId="49" fontId="22" fillId="33" borderId="11" xfId="43" applyNumberFormat="1" applyFont="1" applyFill="1" applyBorder="1" applyAlignment="1">
      <alignment horizontal="center" vertical="center" wrapText="1"/>
    </xf>
    <xf numFmtId="49" fontId="22" fillId="33" borderId="12" xfId="43" applyNumberFormat="1" applyFont="1" applyFill="1" applyBorder="1" applyAlignment="1">
      <alignment horizontal="center" vertical="center" wrapText="1"/>
    </xf>
    <xf numFmtId="0" fontId="23" fillId="33" borderId="0" xfId="0" applyFont="1" applyFill="1"/>
    <xf numFmtId="0" fontId="0" fillId="0" borderId="0" xfId="0" applyNumberFormat="1"/>
    <xf numFmtId="8" fontId="0" fillId="0" borderId="0" xfId="0" applyNumberFormat="1"/>
    <xf numFmtId="0" fontId="24" fillId="0" borderId="0" xfId="0" applyFont="1"/>
    <xf numFmtId="0" fontId="0" fillId="0" borderId="0" xfId="0" applyAlignment="1">
      <alignment wrapText="1"/>
    </xf>
    <xf numFmtId="49" fontId="25" fillId="0" borderId="0" xfId="44" applyNumberFormat="1" applyFont="1" applyBorder="1" applyAlignment="1">
      <alignment vertical="top"/>
    </xf>
    <xf numFmtId="0" fontId="25" fillId="0" borderId="0" xfId="44" applyNumberFormat="1" applyFont="1" applyBorder="1" applyAlignment="1">
      <alignment vertical="top"/>
    </xf>
    <xf numFmtId="8" fontId="16" fillId="0" borderId="0" xfId="0" applyNumberFormat="1" applyFont="1"/>
    <xf numFmtId="0" fontId="25" fillId="0" borderId="0" xfId="44" applyFont="1" applyBorder="1" applyAlignment="1">
      <alignment vertical="top"/>
    </xf>
    <xf numFmtId="0" fontId="16" fillId="0" borderId="0" xfId="0" applyFont="1"/>
    <xf numFmtId="4" fontId="0" fillId="0" borderId="0" xfId="0" applyNumberFormat="1" applyFon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0" borderId="0" xfId="0" applyNumberFormat="1" applyBorder="1"/>
    <xf numFmtId="4" fontId="16" fillId="0" borderId="18" xfId="0" applyNumberFormat="1" applyFont="1" applyBorder="1"/>
    <xf numFmtId="0" fontId="0" fillId="0" borderId="19" xfId="0" applyBorder="1"/>
    <xf numFmtId="4" fontId="0" fillId="0" borderId="20" xfId="0" applyNumberFormat="1" applyBorder="1"/>
    <xf numFmtId="0" fontId="0" fillId="0" borderId="20" xfId="0" applyBorder="1"/>
    <xf numFmtId="4" fontId="16" fillId="0" borderId="21" xfId="0" applyNumberFormat="1" applyFont="1" applyBorder="1"/>
    <xf numFmtId="8" fontId="24" fillId="0" borderId="0" xfId="0" applyNumberFormat="1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topLeftCell="E1" workbookViewId="0">
      <pane ySplit="12" topLeftCell="A13" activePane="bottomLeft" state="frozen"/>
      <selection activeCell="J1" sqref="J1"/>
      <selection pane="bottomLeft" activeCell="P7" sqref="P7"/>
    </sheetView>
  </sheetViews>
  <sheetFormatPr defaultRowHeight="15"/>
  <cols>
    <col min="1" max="1" width="14.7109375" bestFit="1" customWidth="1"/>
    <col min="2" max="2" width="11.7109375" bestFit="1" customWidth="1"/>
    <col min="3" max="3" width="10.7109375" bestFit="1" customWidth="1"/>
    <col min="4" max="4" width="34" customWidth="1"/>
    <col min="5" max="5" width="12.42578125" bestFit="1" customWidth="1"/>
    <col min="7" max="7" width="7.85546875" bestFit="1" customWidth="1"/>
    <col min="8" max="8" width="11.28515625" bestFit="1" customWidth="1"/>
    <col min="9" max="10" width="11.140625" bestFit="1" customWidth="1"/>
    <col min="11" max="11" width="12.42578125" bestFit="1" customWidth="1"/>
    <col min="14" max="14" width="16.140625" bestFit="1" customWidth="1"/>
    <col min="15" max="15" width="9" bestFit="1" customWidth="1"/>
    <col min="16" max="16" width="11.42578125" bestFit="1" customWidth="1"/>
    <col min="17" max="17" width="51.28515625" bestFit="1" customWidth="1"/>
    <col min="18" max="19" width="10.140625" bestFit="1" customWidth="1"/>
    <col min="20" max="20" width="12.42578125" bestFit="1" customWidth="1"/>
    <col min="21" max="21" width="13.28515625" bestFit="1" customWidth="1"/>
  </cols>
  <sheetData>
    <row r="1" spans="1:25">
      <c r="A1" s="17" t="s">
        <v>76</v>
      </c>
      <c r="B1" s="17"/>
    </row>
    <row r="2" spans="1:25">
      <c r="G2" s="17" t="s">
        <v>81</v>
      </c>
    </row>
    <row r="3" spans="1:25" s="19" customFormat="1">
      <c r="A3" s="24"/>
      <c r="B3" s="25" t="s">
        <v>18</v>
      </c>
      <c r="C3" s="25" t="s">
        <v>23</v>
      </c>
      <c r="D3" s="26" t="s">
        <v>88</v>
      </c>
      <c r="I3" s="19" t="s">
        <v>83</v>
      </c>
      <c r="J3" s="19" t="s">
        <v>1</v>
      </c>
      <c r="N3" s="11" t="s">
        <v>91</v>
      </c>
    </row>
    <row r="4" spans="1:25" s="19" customFormat="1">
      <c r="A4" s="27" t="s">
        <v>16</v>
      </c>
      <c r="B4" s="28">
        <v>16446.09</v>
      </c>
      <c r="C4" s="28">
        <v>7291.5</v>
      </c>
      <c r="D4" s="29">
        <f>SUM(B4:C4)</f>
        <v>23737.59</v>
      </c>
      <c r="G4" s="19" t="s">
        <v>82</v>
      </c>
      <c r="I4" s="15">
        <f>SUM(200000,-I31)</f>
        <v>129625.76000000001</v>
      </c>
      <c r="J4" s="15">
        <f>SUM(600000, -W55)</f>
        <v>524516.87</v>
      </c>
      <c r="K4" s="19" t="s">
        <v>86</v>
      </c>
      <c r="N4" s="34">
        <f>SUM(I4,J4)</f>
        <v>654142.63</v>
      </c>
    </row>
    <row r="5" spans="1:25" s="19" customFormat="1">
      <c r="A5" s="30" t="s">
        <v>17</v>
      </c>
      <c r="B5" s="31">
        <v>63458.05</v>
      </c>
      <c r="C5" s="32">
        <v>107.22</v>
      </c>
      <c r="D5" s="33">
        <f>SUM(B5:C5)</f>
        <v>63565.270000000004</v>
      </c>
      <c r="G5" s="19" t="s">
        <v>84</v>
      </c>
      <c r="I5" s="15">
        <f>H31</f>
        <v>17686.650000000001</v>
      </c>
      <c r="J5" s="15">
        <f>V55</f>
        <v>46009.399999999994</v>
      </c>
      <c r="K5" s="19" t="s">
        <v>89</v>
      </c>
      <c r="N5" s="34">
        <f>SUM(I5,J5)</f>
        <v>63696.049999999996</v>
      </c>
    </row>
    <row r="6" spans="1:25" s="19" customFormat="1">
      <c r="G6" s="19" t="s">
        <v>85</v>
      </c>
      <c r="I6" s="15">
        <f>I31</f>
        <v>70374.239999999991</v>
      </c>
      <c r="J6" s="15">
        <f>W55</f>
        <v>75483.13</v>
      </c>
      <c r="K6" s="19" t="s">
        <v>90</v>
      </c>
      <c r="N6" s="34">
        <f>SUM(I6,J6)</f>
        <v>145857.37</v>
      </c>
    </row>
    <row r="7" spans="1:25" s="22" customFormat="1">
      <c r="A7" s="17" t="s">
        <v>79</v>
      </c>
    </row>
    <row r="8" spans="1:25" s="22" customFormat="1">
      <c r="A8" s="22" t="s">
        <v>80</v>
      </c>
      <c r="B8" s="18">
        <f>SUM(B5,C5)</f>
        <v>63565.270000000004</v>
      </c>
    </row>
    <row r="9" spans="1:25" s="22" customFormat="1">
      <c r="A9" s="22" t="s">
        <v>7</v>
      </c>
      <c r="B9" s="10">
        <f>SUM(I4,J4)</f>
        <v>654142.63</v>
      </c>
      <c r="D9" s="22" t="s">
        <v>92</v>
      </c>
      <c r="G9" s="17" t="s">
        <v>93</v>
      </c>
      <c r="H9" s="17"/>
      <c r="I9" s="15">
        <f>SUM(J31*-1,K31*-1,X55*-1,Y55*-1)</f>
        <v>169132.11</v>
      </c>
    </row>
    <row r="10" spans="1:25" s="22" customFormat="1">
      <c r="A10" s="22" t="s">
        <v>87</v>
      </c>
      <c r="B10" s="23">
        <f>SUM(B8:B9)</f>
        <v>717707.9</v>
      </c>
    </row>
    <row r="12" spans="1:25">
      <c r="B12" s="11" t="s">
        <v>77</v>
      </c>
      <c r="H12" s="17" t="s">
        <v>19</v>
      </c>
      <c r="I12" s="17" t="s">
        <v>21</v>
      </c>
      <c r="J12" s="17" t="s">
        <v>20</v>
      </c>
      <c r="K12" s="17" t="s">
        <v>22</v>
      </c>
      <c r="N12" s="11" t="s">
        <v>78</v>
      </c>
      <c r="U12" s="17" t="s">
        <v>75</v>
      </c>
      <c r="V12" s="17" t="s">
        <v>19</v>
      </c>
      <c r="W12" s="17" t="s">
        <v>21</v>
      </c>
      <c r="X12" s="17" t="s">
        <v>20</v>
      </c>
      <c r="Y12" s="17" t="s">
        <v>22</v>
      </c>
    </row>
    <row r="13" spans="1:25" ht="30">
      <c r="B13" s="19"/>
      <c r="C13" s="20">
        <v>43207</v>
      </c>
      <c r="D13" s="12" t="s">
        <v>8</v>
      </c>
      <c r="E13" s="21">
        <v>1666.67</v>
      </c>
      <c r="F13" s="21"/>
      <c r="H13" s="23">
        <v>1666.67</v>
      </c>
      <c r="N13" s="13" t="s">
        <v>24</v>
      </c>
      <c r="O13" s="14">
        <v>0.96</v>
      </c>
      <c r="P13" s="13" t="s">
        <v>25</v>
      </c>
      <c r="Q13" s="13" t="s">
        <v>26</v>
      </c>
      <c r="R13" s="16"/>
      <c r="U13" s="14">
        <v>0.96</v>
      </c>
    </row>
    <row r="14" spans="1:25">
      <c r="B14" s="19"/>
      <c r="C14" s="20">
        <v>43221</v>
      </c>
      <c r="D14" s="19" t="s">
        <v>9</v>
      </c>
      <c r="E14" s="19">
        <v>-284.62</v>
      </c>
      <c r="F14" s="21"/>
      <c r="J14" s="22">
        <v>-284.62</v>
      </c>
      <c r="N14" s="13" t="s">
        <v>24</v>
      </c>
      <c r="O14" s="14">
        <v>-50000</v>
      </c>
      <c r="P14" s="13" t="s">
        <v>27</v>
      </c>
      <c r="Q14" s="13" t="s">
        <v>28</v>
      </c>
      <c r="R14" s="13" t="s">
        <v>29</v>
      </c>
      <c r="Y14" s="14">
        <v>-50000</v>
      </c>
    </row>
    <row r="15" spans="1:25" ht="30">
      <c r="B15" s="19"/>
      <c r="C15" s="20">
        <v>43236</v>
      </c>
      <c r="D15" s="12" t="s">
        <v>8</v>
      </c>
      <c r="E15" s="21">
        <v>1666.67</v>
      </c>
      <c r="F15" s="21"/>
      <c r="H15" s="23">
        <v>1666.67</v>
      </c>
      <c r="N15" s="13" t="s">
        <v>24</v>
      </c>
      <c r="O15" s="14">
        <v>-38000</v>
      </c>
      <c r="P15" s="13" t="s">
        <v>27</v>
      </c>
      <c r="Q15" s="13" t="s">
        <v>28</v>
      </c>
      <c r="R15" s="13" t="s">
        <v>29</v>
      </c>
      <c r="Y15" s="14">
        <v>-38000</v>
      </c>
    </row>
    <row r="16" spans="1:25">
      <c r="B16" s="19"/>
      <c r="C16" s="20">
        <v>43244</v>
      </c>
      <c r="D16" s="19" t="s">
        <v>10</v>
      </c>
      <c r="E16" s="19">
        <v>-195</v>
      </c>
      <c r="F16" s="21"/>
      <c r="J16" s="22">
        <v>-195</v>
      </c>
      <c r="N16" s="13" t="s">
        <v>24</v>
      </c>
      <c r="O16" s="14">
        <v>-6.35</v>
      </c>
      <c r="P16" s="13" t="s">
        <v>25</v>
      </c>
      <c r="Q16" s="13" t="s">
        <v>30</v>
      </c>
      <c r="R16" s="16"/>
      <c r="X16" s="14">
        <v>-6.35</v>
      </c>
    </row>
    <row r="17" spans="1:24">
      <c r="B17" s="19"/>
      <c r="C17" s="20">
        <v>43266</v>
      </c>
      <c r="D17" s="19" t="s">
        <v>11</v>
      </c>
      <c r="E17" s="21">
        <v>1666.67</v>
      </c>
      <c r="F17" s="21"/>
      <c r="H17" s="23">
        <v>1666.67</v>
      </c>
      <c r="N17" s="13" t="s">
        <v>31</v>
      </c>
      <c r="O17" s="14">
        <v>12165.84</v>
      </c>
      <c r="P17" s="13" t="s">
        <v>32</v>
      </c>
      <c r="Q17" s="13" t="s">
        <v>33</v>
      </c>
      <c r="R17" s="13" t="s">
        <v>34</v>
      </c>
      <c r="V17" s="10">
        <v>3554.19</v>
      </c>
      <c r="W17" s="10">
        <v>8611.65</v>
      </c>
    </row>
    <row r="18" spans="1:24">
      <c r="B18" s="19"/>
      <c r="C18" s="20">
        <v>43313</v>
      </c>
      <c r="D18" s="19" t="s">
        <v>12</v>
      </c>
      <c r="E18" s="19">
        <v>-284.62</v>
      </c>
      <c r="F18" s="21"/>
      <c r="J18" s="22">
        <v>-284.62</v>
      </c>
      <c r="N18" s="13" t="s">
        <v>35</v>
      </c>
      <c r="O18" s="14">
        <v>0.96</v>
      </c>
      <c r="P18" s="13" t="s">
        <v>25</v>
      </c>
      <c r="Q18" s="13" t="s">
        <v>36</v>
      </c>
      <c r="R18" s="16"/>
      <c r="U18" s="14">
        <v>0.96</v>
      </c>
    </row>
    <row r="19" spans="1:24">
      <c r="B19" s="19"/>
      <c r="C19" s="20">
        <v>43312</v>
      </c>
      <c r="D19" s="19" t="s">
        <v>13</v>
      </c>
      <c r="E19" s="21">
        <v>9228.99</v>
      </c>
      <c r="F19" s="21"/>
      <c r="H19" s="10">
        <v>1666.67</v>
      </c>
      <c r="I19" s="10">
        <v>7562.32</v>
      </c>
      <c r="N19" s="13" t="s">
        <v>37</v>
      </c>
      <c r="O19" s="14">
        <v>-6.35</v>
      </c>
      <c r="P19" s="13" t="s">
        <v>25</v>
      </c>
      <c r="Q19" s="13" t="s">
        <v>38</v>
      </c>
      <c r="R19" s="16"/>
      <c r="X19" s="14">
        <v>-6.35</v>
      </c>
    </row>
    <row r="20" spans="1:24">
      <c r="B20" s="19"/>
      <c r="C20" s="20">
        <v>43343</v>
      </c>
      <c r="D20" s="19" t="s">
        <v>13</v>
      </c>
      <c r="E20" s="21">
        <v>9228.99</v>
      </c>
      <c r="F20" s="21"/>
      <c r="H20" s="10">
        <v>1603.65</v>
      </c>
      <c r="I20" s="10">
        <v>7625.34</v>
      </c>
      <c r="N20" s="13" t="s">
        <v>39</v>
      </c>
      <c r="O20" s="14">
        <v>12165.84</v>
      </c>
      <c r="P20" s="13" t="s">
        <v>32</v>
      </c>
      <c r="Q20" s="13" t="s">
        <v>33</v>
      </c>
      <c r="R20" s="13" t="s">
        <v>34</v>
      </c>
      <c r="V20" s="10">
        <v>3611.22</v>
      </c>
      <c r="W20" s="10">
        <v>8554.6200000000008</v>
      </c>
    </row>
    <row r="21" spans="1:24">
      <c r="B21" s="19"/>
      <c r="C21" s="20">
        <v>43374</v>
      </c>
      <c r="D21" s="19" t="s">
        <v>13</v>
      </c>
      <c r="E21" s="21">
        <v>9228.99</v>
      </c>
      <c r="F21" s="21"/>
      <c r="H21" s="10">
        <v>1540.1</v>
      </c>
      <c r="I21" s="10">
        <v>7688.88</v>
      </c>
      <c r="N21" s="13" t="s">
        <v>40</v>
      </c>
      <c r="O21" s="14">
        <v>0.64</v>
      </c>
      <c r="P21" s="13" t="s">
        <v>25</v>
      </c>
      <c r="Q21" s="13" t="s">
        <v>41</v>
      </c>
      <c r="R21" s="16"/>
      <c r="U21" s="14">
        <v>0.64</v>
      </c>
    </row>
    <row r="22" spans="1:24">
      <c r="B22" s="19"/>
      <c r="C22" s="20">
        <v>43404</v>
      </c>
      <c r="D22" s="19" t="s">
        <v>13</v>
      </c>
      <c r="E22" s="21">
        <v>9228.89</v>
      </c>
      <c r="F22" s="21"/>
      <c r="H22" s="10">
        <v>1476.03</v>
      </c>
      <c r="I22" s="10">
        <v>7752.96</v>
      </c>
      <c r="N22" s="13" t="s">
        <v>40</v>
      </c>
      <c r="O22" s="14">
        <v>-6.35</v>
      </c>
      <c r="P22" s="13" t="s">
        <v>25</v>
      </c>
      <c r="Q22" s="13" t="s">
        <v>38</v>
      </c>
      <c r="R22" s="16"/>
      <c r="X22" s="14">
        <v>-6.35</v>
      </c>
    </row>
    <row r="23" spans="1:24">
      <c r="B23" s="19"/>
      <c r="C23" s="20">
        <v>43412</v>
      </c>
      <c r="D23" s="19" t="s">
        <v>14</v>
      </c>
      <c r="E23" s="21">
        <v>-40000</v>
      </c>
      <c r="F23" s="21"/>
      <c r="K23" s="23">
        <v>-40000</v>
      </c>
      <c r="N23" s="13" t="s">
        <v>42</v>
      </c>
      <c r="O23" s="14">
        <v>12165.84</v>
      </c>
      <c r="P23" s="13" t="s">
        <v>32</v>
      </c>
      <c r="Q23" s="13" t="s">
        <v>33</v>
      </c>
      <c r="R23" s="13" t="s">
        <v>34</v>
      </c>
      <c r="V23" s="10">
        <v>3667.87</v>
      </c>
      <c r="W23" s="10">
        <v>8497.9599999999991</v>
      </c>
    </row>
    <row r="24" spans="1:24">
      <c r="B24" s="19"/>
      <c r="C24" s="20">
        <v>43434</v>
      </c>
      <c r="D24" s="19" t="s">
        <v>13</v>
      </c>
      <c r="E24" s="21">
        <v>9228.99</v>
      </c>
      <c r="F24" s="21"/>
      <c r="H24" s="10">
        <v>1411.42</v>
      </c>
      <c r="I24" s="10">
        <v>7817.56</v>
      </c>
      <c r="N24" s="13" t="s">
        <v>43</v>
      </c>
      <c r="O24" s="14">
        <v>0.64</v>
      </c>
      <c r="P24" s="13" t="s">
        <v>25</v>
      </c>
      <c r="Q24" s="13" t="s">
        <v>44</v>
      </c>
      <c r="R24" s="16"/>
      <c r="U24" s="14">
        <v>0.64</v>
      </c>
    </row>
    <row r="25" spans="1:24">
      <c r="B25" s="19"/>
      <c r="C25" s="20">
        <v>43469</v>
      </c>
      <c r="D25" s="19" t="s">
        <v>13</v>
      </c>
      <c r="E25" s="21">
        <v>9228.99</v>
      </c>
      <c r="F25" s="21"/>
      <c r="H25" s="10">
        <v>1346.27</v>
      </c>
      <c r="I25" s="10">
        <v>7882.71</v>
      </c>
      <c r="N25" s="13" t="s">
        <v>43</v>
      </c>
      <c r="O25" s="14">
        <v>-6.35</v>
      </c>
      <c r="P25" s="13" t="s">
        <v>25</v>
      </c>
      <c r="Q25" s="13" t="s">
        <v>38</v>
      </c>
      <c r="R25" s="16"/>
      <c r="X25" s="14">
        <v>-6.35</v>
      </c>
    </row>
    <row r="26" spans="1:24">
      <c r="B26" s="19"/>
      <c r="C26" s="20">
        <v>43497</v>
      </c>
      <c r="D26" s="19" t="s">
        <v>13</v>
      </c>
      <c r="E26" s="21">
        <v>9228.99</v>
      </c>
      <c r="F26" s="21"/>
      <c r="H26" s="10">
        <v>1280.5899999999999</v>
      </c>
      <c r="I26" s="10">
        <v>7948.4</v>
      </c>
      <c r="N26" s="13" t="s">
        <v>45</v>
      </c>
      <c r="O26" s="14">
        <v>12165.84</v>
      </c>
      <c r="P26" s="13" t="s">
        <v>32</v>
      </c>
      <c r="Q26" s="13" t="s">
        <v>33</v>
      </c>
      <c r="R26" s="13" t="s">
        <v>34</v>
      </c>
      <c r="V26" s="10">
        <v>3724.15</v>
      </c>
      <c r="W26" s="10">
        <v>8441.68</v>
      </c>
    </row>
    <row r="27" spans="1:24">
      <c r="B27" s="19"/>
      <c r="C27" s="20">
        <v>43496</v>
      </c>
      <c r="D27" s="19" t="s">
        <v>15</v>
      </c>
      <c r="E27" s="19">
        <v>-284.62</v>
      </c>
      <c r="F27" s="21"/>
      <c r="J27" s="22">
        <v>-284.62</v>
      </c>
      <c r="N27" s="13" t="s">
        <v>46</v>
      </c>
      <c r="O27" s="14">
        <v>0.64</v>
      </c>
      <c r="P27" s="13" t="s">
        <v>25</v>
      </c>
      <c r="Q27" s="13" t="s">
        <v>47</v>
      </c>
      <c r="R27" s="16"/>
      <c r="U27" s="14">
        <v>0.64</v>
      </c>
    </row>
    <row r="28" spans="1:24">
      <c r="B28" s="19"/>
      <c r="C28" s="20">
        <v>43525</v>
      </c>
      <c r="D28" s="19" t="s">
        <v>13</v>
      </c>
      <c r="E28" s="21">
        <v>9228.99</v>
      </c>
      <c r="F28" s="21"/>
      <c r="H28" s="10">
        <v>1214.3499999999999</v>
      </c>
      <c r="I28" s="10">
        <v>8014.64</v>
      </c>
      <c r="N28" s="13" t="s">
        <v>46</v>
      </c>
      <c r="O28" s="14">
        <v>-6.35</v>
      </c>
      <c r="P28" s="13" t="s">
        <v>25</v>
      </c>
      <c r="Q28" s="13" t="s">
        <v>38</v>
      </c>
      <c r="R28" s="16"/>
      <c r="X28" s="14">
        <v>-6.35</v>
      </c>
    </row>
    <row r="29" spans="1:24">
      <c r="B29" s="19"/>
      <c r="C29" s="20">
        <v>43553</v>
      </c>
      <c r="D29" s="19" t="s">
        <v>13</v>
      </c>
      <c r="E29" s="21">
        <v>9228.99</v>
      </c>
      <c r="F29" s="21"/>
      <c r="H29" s="10">
        <v>1147.56</v>
      </c>
      <c r="I29" s="10">
        <v>8081.43</v>
      </c>
      <c r="N29" s="13" t="s">
        <v>48</v>
      </c>
      <c r="O29" s="14">
        <v>12165.84</v>
      </c>
      <c r="P29" s="13" t="s">
        <v>32</v>
      </c>
      <c r="Q29" s="13" t="s">
        <v>33</v>
      </c>
      <c r="R29" s="13" t="s">
        <v>34</v>
      </c>
      <c r="V29" s="10">
        <v>3780.06</v>
      </c>
      <c r="W29" s="10">
        <v>8385.7800000000007</v>
      </c>
    </row>
    <row r="30" spans="1:24" s="19" customFormat="1">
      <c r="A30" s="20"/>
      <c r="E30" s="21"/>
      <c r="F30" s="21"/>
      <c r="N30" s="13" t="s">
        <v>49</v>
      </c>
      <c r="O30" s="14">
        <v>0.67</v>
      </c>
      <c r="P30" s="13" t="s">
        <v>25</v>
      </c>
      <c r="Q30" s="13" t="s">
        <v>50</v>
      </c>
      <c r="R30" s="16"/>
      <c r="U30" s="14">
        <v>0.67</v>
      </c>
    </row>
    <row r="31" spans="1:24" s="19" customFormat="1">
      <c r="A31" s="20"/>
      <c r="E31" s="21"/>
      <c r="F31" s="21"/>
      <c r="H31" s="15">
        <f>SUM(H13:H30)</f>
        <v>17686.650000000001</v>
      </c>
      <c r="I31" s="15">
        <f>SUM(I13:I30)</f>
        <v>70374.239999999991</v>
      </c>
      <c r="J31" s="15">
        <f>SUM(J13:J30)</f>
        <v>-1048.8600000000001</v>
      </c>
      <c r="K31" s="15">
        <f>SUM(K13:K30)</f>
        <v>-40000</v>
      </c>
      <c r="N31" s="13" t="s">
        <v>49</v>
      </c>
      <c r="O31" s="14">
        <v>-6.7</v>
      </c>
      <c r="P31" s="13" t="s">
        <v>25</v>
      </c>
      <c r="Q31" s="13" t="s">
        <v>38</v>
      </c>
      <c r="R31" s="16"/>
      <c r="X31" s="14">
        <v>-6.7</v>
      </c>
    </row>
    <row r="32" spans="1:24" ht="15.75" thickBot="1">
      <c r="A32" t="s">
        <v>0</v>
      </c>
      <c r="N32" s="13" t="s">
        <v>51</v>
      </c>
      <c r="O32" s="14">
        <v>12165.84</v>
      </c>
      <c r="P32" s="13" t="s">
        <v>32</v>
      </c>
      <c r="Q32" s="13" t="s">
        <v>33</v>
      </c>
      <c r="R32" s="13" t="s">
        <v>34</v>
      </c>
      <c r="V32" s="10">
        <v>3835.59</v>
      </c>
      <c r="W32" s="10">
        <v>8330.24</v>
      </c>
    </row>
    <row r="33" spans="1:25" ht="15.75" thickBot="1">
      <c r="A33" s="5" t="s">
        <v>2</v>
      </c>
      <c r="B33" s="6" t="s">
        <v>3</v>
      </c>
      <c r="C33" s="6" t="s">
        <v>4</v>
      </c>
      <c r="D33" s="6" t="s">
        <v>5</v>
      </c>
      <c r="E33" s="7" t="s">
        <v>6</v>
      </c>
      <c r="F33" s="8"/>
      <c r="N33" s="13" t="s">
        <v>52</v>
      </c>
      <c r="O33" s="14">
        <v>0.64</v>
      </c>
      <c r="P33" s="13" t="s">
        <v>25</v>
      </c>
      <c r="Q33" s="13" t="s">
        <v>53</v>
      </c>
      <c r="R33" s="16"/>
      <c r="U33" s="14">
        <v>0.64</v>
      </c>
    </row>
    <row r="34" spans="1:25" ht="15.75" thickBot="1">
      <c r="A34" s="1">
        <v>43282</v>
      </c>
      <c r="B34" s="2">
        <v>9228.99</v>
      </c>
      <c r="C34" s="2">
        <v>7562.32</v>
      </c>
      <c r="D34" s="2">
        <v>1666.67</v>
      </c>
      <c r="E34" s="2">
        <v>192437.68</v>
      </c>
      <c r="J34" s="22"/>
      <c r="N34" s="13" t="s">
        <v>52</v>
      </c>
      <c r="O34" s="14">
        <v>-6.35</v>
      </c>
      <c r="P34" s="13" t="s">
        <v>25</v>
      </c>
      <c r="Q34" s="13" t="s">
        <v>38</v>
      </c>
      <c r="R34" s="16"/>
      <c r="X34" s="14">
        <v>-6.35</v>
      </c>
    </row>
    <row r="35" spans="1:25" ht="15.75" thickBot="1">
      <c r="A35" s="1">
        <v>43313</v>
      </c>
      <c r="B35" s="2">
        <v>9228.99</v>
      </c>
      <c r="C35" s="2">
        <v>7625.34</v>
      </c>
      <c r="D35" s="2">
        <v>1603.65</v>
      </c>
      <c r="E35" s="2">
        <v>184812.34</v>
      </c>
      <c r="N35" s="13" t="s">
        <v>54</v>
      </c>
      <c r="O35" s="14">
        <v>12165.84</v>
      </c>
      <c r="P35" s="13" t="s">
        <v>32</v>
      </c>
      <c r="Q35" s="13" t="s">
        <v>33</v>
      </c>
      <c r="R35" s="13" t="s">
        <v>34</v>
      </c>
      <c r="V35" s="10">
        <v>3890.76</v>
      </c>
      <c r="W35" s="10">
        <v>8275.08</v>
      </c>
    </row>
    <row r="36" spans="1:25" ht="15.75" thickBot="1">
      <c r="A36" s="1">
        <v>43344</v>
      </c>
      <c r="B36" s="2">
        <v>9228.99</v>
      </c>
      <c r="C36" s="2">
        <v>7688.88</v>
      </c>
      <c r="D36" s="2">
        <v>1540.1</v>
      </c>
      <c r="E36" s="2">
        <v>177123.46</v>
      </c>
      <c r="N36" s="13" t="s">
        <v>55</v>
      </c>
      <c r="O36" s="14">
        <v>-40000</v>
      </c>
      <c r="P36" s="13" t="s">
        <v>27</v>
      </c>
      <c r="Q36" s="13" t="s">
        <v>28</v>
      </c>
      <c r="R36" s="13" t="s">
        <v>29</v>
      </c>
      <c r="Y36" s="14">
        <v>-40000</v>
      </c>
    </row>
    <row r="37" spans="1:25" ht="15.75" thickBot="1">
      <c r="A37" s="1">
        <v>43374</v>
      </c>
      <c r="B37" s="2">
        <v>9228.99</v>
      </c>
      <c r="C37" s="2">
        <v>7752.96</v>
      </c>
      <c r="D37" s="2">
        <v>1476.03</v>
      </c>
      <c r="E37" s="2">
        <v>169370.5</v>
      </c>
      <c r="N37" s="13" t="s">
        <v>56</v>
      </c>
      <c r="O37" s="14">
        <v>0.64</v>
      </c>
      <c r="P37" s="13" t="s">
        <v>25</v>
      </c>
      <c r="Q37" s="13" t="s">
        <v>57</v>
      </c>
      <c r="R37" s="16"/>
      <c r="U37" s="14">
        <v>0.64</v>
      </c>
    </row>
    <row r="38" spans="1:25" ht="15.75" thickBot="1">
      <c r="A38" s="1">
        <v>43405</v>
      </c>
      <c r="B38" s="2">
        <v>9228.99</v>
      </c>
      <c r="C38" s="2">
        <v>7817.56</v>
      </c>
      <c r="D38" s="2">
        <v>1411.42</v>
      </c>
      <c r="E38" s="2">
        <v>161552.94</v>
      </c>
      <c r="N38" s="13" t="s">
        <v>56</v>
      </c>
      <c r="O38" s="14">
        <v>-6.35</v>
      </c>
      <c r="P38" s="13" t="s">
        <v>25</v>
      </c>
      <c r="Q38" s="13" t="s">
        <v>38</v>
      </c>
      <c r="R38" s="16"/>
      <c r="X38" s="14">
        <v>-6.35</v>
      </c>
    </row>
    <row r="39" spans="1:25" ht="15.75" thickBot="1">
      <c r="A39" s="1">
        <v>43435</v>
      </c>
      <c r="B39" s="2">
        <v>9228.99</v>
      </c>
      <c r="C39" s="2">
        <v>7882.71</v>
      </c>
      <c r="D39" s="2">
        <v>1346.27</v>
      </c>
      <c r="E39" s="2">
        <v>153670.23000000001</v>
      </c>
      <c r="N39" s="13" t="s">
        <v>58</v>
      </c>
      <c r="O39" s="14">
        <v>12165.84</v>
      </c>
      <c r="P39" s="13" t="s">
        <v>32</v>
      </c>
      <c r="Q39" s="13" t="s">
        <v>33</v>
      </c>
      <c r="R39" s="13" t="s">
        <v>34</v>
      </c>
      <c r="V39" s="10">
        <v>3945.56</v>
      </c>
      <c r="W39" s="10">
        <v>8220.2800000000007</v>
      </c>
    </row>
    <row r="40" spans="1:25" ht="15.75" thickBot="1">
      <c r="A40" s="1">
        <v>43466</v>
      </c>
      <c r="B40" s="2">
        <v>9228.99</v>
      </c>
      <c r="C40" s="2">
        <v>7948.4</v>
      </c>
      <c r="D40" s="2">
        <v>1280.5899999999999</v>
      </c>
      <c r="E40" s="2">
        <v>145721.82999999999</v>
      </c>
      <c r="N40" s="13" t="s">
        <v>59</v>
      </c>
      <c r="O40" s="14">
        <v>0.32</v>
      </c>
      <c r="P40" s="13" t="s">
        <v>25</v>
      </c>
      <c r="Q40" s="13" t="s">
        <v>60</v>
      </c>
      <c r="R40" s="16"/>
      <c r="U40" s="14">
        <v>0.32</v>
      </c>
    </row>
    <row r="41" spans="1:25" ht="15.75" thickBot="1">
      <c r="A41" s="1">
        <v>43525</v>
      </c>
      <c r="B41" s="2">
        <v>9228.99</v>
      </c>
      <c r="C41" s="2">
        <v>8014.64</v>
      </c>
      <c r="D41" s="2">
        <v>1214.3499999999999</v>
      </c>
      <c r="E41" s="2">
        <v>137707.19</v>
      </c>
      <c r="N41" s="13" t="s">
        <v>59</v>
      </c>
      <c r="O41" s="14">
        <v>-6.35</v>
      </c>
      <c r="P41" s="13" t="s">
        <v>25</v>
      </c>
      <c r="Q41" s="13" t="s">
        <v>38</v>
      </c>
      <c r="R41" s="16"/>
      <c r="X41" s="14">
        <v>-6.35</v>
      </c>
    </row>
    <row r="42" spans="1:25" ht="15.75" thickBot="1">
      <c r="A42" s="1">
        <v>43525</v>
      </c>
      <c r="B42" s="2">
        <v>9228.99</v>
      </c>
      <c r="C42" s="2">
        <v>8081.43</v>
      </c>
      <c r="D42" s="2">
        <v>1147.56</v>
      </c>
      <c r="E42" s="2">
        <v>129625.77</v>
      </c>
      <c r="N42" s="13" t="s">
        <v>61</v>
      </c>
      <c r="O42" s="14">
        <v>12165.84</v>
      </c>
      <c r="P42" s="13" t="s">
        <v>32</v>
      </c>
      <c r="Q42" s="13" t="s">
        <v>62</v>
      </c>
      <c r="R42" s="13" t="s">
        <v>34</v>
      </c>
      <c r="V42" s="10">
        <v>4000</v>
      </c>
      <c r="W42" s="10">
        <v>8165.84</v>
      </c>
    </row>
    <row r="43" spans="1:25">
      <c r="C43" s="9">
        <f>SUM(C34:C42)</f>
        <v>70374.239999999991</v>
      </c>
      <c r="D43" s="9">
        <f>SUM(D34:D42)</f>
        <v>12686.64</v>
      </c>
      <c r="N43" s="13" t="s">
        <v>63</v>
      </c>
      <c r="O43" s="14">
        <v>0.32</v>
      </c>
      <c r="P43" s="13" t="s">
        <v>25</v>
      </c>
      <c r="Q43" s="13" t="s">
        <v>64</v>
      </c>
      <c r="R43" s="16"/>
      <c r="U43" s="14">
        <v>0.32</v>
      </c>
    </row>
    <row r="44" spans="1:25">
      <c r="I44" s="9"/>
      <c r="N44" s="13" t="s">
        <v>63</v>
      </c>
      <c r="O44" s="14">
        <v>-6.35</v>
      </c>
      <c r="P44" s="13" t="s">
        <v>25</v>
      </c>
      <c r="Q44" s="13" t="s">
        <v>38</v>
      </c>
      <c r="R44" s="16"/>
      <c r="X44" s="14">
        <v>-6.35</v>
      </c>
    </row>
    <row r="45" spans="1:25">
      <c r="D45" s="9">
        <f>SUM(D43,H13:H18)</f>
        <v>17686.650000000001</v>
      </c>
      <c r="E45" s="9"/>
      <c r="N45" s="13" t="s">
        <v>65</v>
      </c>
      <c r="O45" s="14">
        <v>4000</v>
      </c>
      <c r="P45" s="13" t="s">
        <v>32</v>
      </c>
      <c r="Q45" s="13" t="s">
        <v>66</v>
      </c>
      <c r="R45" s="13" t="s">
        <v>5</v>
      </c>
      <c r="V45" s="14">
        <v>4000</v>
      </c>
    </row>
    <row r="46" spans="1:25">
      <c r="N46" s="13" t="s">
        <v>67</v>
      </c>
      <c r="O46" s="14">
        <v>0.32</v>
      </c>
      <c r="P46" s="13" t="s">
        <v>25</v>
      </c>
      <c r="Q46" s="13" t="s">
        <v>68</v>
      </c>
      <c r="R46" s="16"/>
      <c r="U46" s="14">
        <v>0.32</v>
      </c>
    </row>
    <row r="47" spans="1:25">
      <c r="N47" s="13" t="s">
        <v>67</v>
      </c>
      <c r="O47" s="14">
        <v>-6.35</v>
      </c>
      <c r="P47" s="13" t="s">
        <v>25</v>
      </c>
      <c r="Q47" s="13" t="s">
        <v>38</v>
      </c>
      <c r="R47" s="16"/>
      <c r="X47" s="14">
        <v>-6.35</v>
      </c>
    </row>
    <row r="48" spans="1:25">
      <c r="N48" s="13" t="s">
        <v>69</v>
      </c>
      <c r="O48" s="14">
        <v>4000</v>
      </c>
      <c r="P48" s="13" t="s">
        <v>32</v>
      </c>
      <c r="Q48" s="13" t="s">
        <v>70</v>
      </c>
      <c r="R48" s="13" t="s">
        <v>5</v>
      </c>
      <c r="V48" s="14">
        <v>4000</v>
      </c>
    </row>
    <row r="49" spans="14:25">
      <c r="N49" s="13" t="s">
        <v>71</v>
      </c>
      <c r="O49" s="14">
        <v>0.32</v>
      </c>
      <c r="P49" s="13" t="s">
        <v>25</v>
      </c>
      <c r="Q49" s="13" t="s">
        <v>72</v>
      </c>
      <c r="R49" s="16"/>
      <c r="U49" s="14">
        <v>0.32</v>
      </c>
    </row>
    <row r="50" spans="14:25">
      <c r="N50" s="13" t="s">
        <v>71</v>
      </c>
      <c r="O50" s="14">
        <v>-6.35</v>
      </c>
      <c r="P50" s="13" t="s">
        <v>25</v>
      </c>
      <c r="Q50" s="13" t="s">
        <v>38</v>
      </c>
      <c r="R50" s="16"/>
      <c r="X50" s="14">
        <v>-6.35</v>
      </c>
    </row>
    <row r="51" spans="14:25">
      <c r="N51" s="13" t="s">
        <v>73</v>
      </c>
      <c r="O51" s="14">
        <v>4000</v>
      </c>
      <c r="P51" s="13" t="s">
        <v>32</v>
      </c>
      <c r="Q51" s="13" t="s">
        <v>70</v>
      </c>
      <c r="R51" s="13" t="s">
        <v>5</v>
      </c>
      <c r="V51" s="14">
        <v>4000</v>
      </c>
    </row>
    <row r="52" spans="14:25">
      <c r="N52" s="13" t="s">
        <v>74</v>
      </c>
      <c r="O52" s="14">
        <v>0.34</v>
      </c>
      <c r="P52" s="13" t="s">
        <v>25</v>
      </c>
      <c r="Q52" s="13" t="s">
        <v>26</v>
      </c>
      <c r="R52" s="16"/>
      <c r="U52" s="14">
        <v>0.34</v>
      </c>
    </row>
    <row r="53" spans="14:25">
      <c r="N53" s="13" t="s">
        <v>74</v>
      </c>
      <c r="O53" s="14">
        <v>-6.7</v>
      </c>
      <c r="P53" s="13" t="s">
        <v>25</v>
      </c>
      <c r="Q53" s="13" t="s">
        <v>38</v>
      </c>
      <c r="R53" s="16"/>
      <c r="X53" s="14">
        <v>-6.7</v>
      </c>
    </row>
    <row r="55" spans="14:25">
      <c r="U55" s="17">
        <f>SUM(U13:U54)</f>
        <v>7.410000000000001</v>
      </c>
      <c r="V55" s="17">
        <f>SUM(V13:V54)</f>
        <v>46009.399999999994</v>
      </c>
      <c r="W55" s="17">
        <f>SUM(W13:W54)</f>
        <v>75483.13</v>
      </c>
      <c r="X55" s="17">
        <f>SUM(X13:X54)</f>
        <v>-83.25</v>
      </c>
      <c r="Y55" s="17">
        <f>SUM(Y13:Y54)</f>
        <v>-128000</v>
      </c>
    </row>
    <row r="56" spans="14:25" ht="15.75" thickBot="1">
      <c r="P56" t="s">
        <v>1</v>
      </c>
    </row>
    <row r="57" spans="14:25" ht="30.75" thickBot="1">
      <c r="P57" s="5" t="s">
        <v>2</v>
      </c>
      <c r="Q57" s="6" t="s">
        <v>3</v>
      </c>
      <c r="R57" s="6" t="s">
        <v>4</v>
      </c>
      <c r="S57" s="6" t="s">
        <v>5</v>
      </c>
      <c r="T57" s="7" t="s">
        <v>6</v>
      </c>
    </row>
    <row r="58" spans="14:25" ht="15.75" thickBot="1">
      <c r="P58" s="3">
        <v>43282</v>
      </c>
      <c r="Q58" s="4">
        <v>12165.84</v>
      </c>
      <c r="R58" s="4">
        <v>8165.84</v>
      </c>
      <c r="S58" s="4">
        <v>4000</v>
      </c>
      <c r="T58" s="4">
        <v>591834.16</v>
      </c>
    </row>
    <row r="59" spans="14:25" ht="15.75" thickBot="1">
      <c r="P59" s="3">
        <v>43313</v>
      </c>
      <c r="Q59" s="4">
        <v>12165.84</v>
      </c>
      <c r="R59" s="4">
        <v>8220.2800000000007</v>
      </c>
      <c r="S59" s="4">
        <v>3945.56</v>
      </c>
      <c r="T59" s="4">
        <v>583613.89</v>
      </c>
    </row>
    <row r="60" spans="14:25" ht="15.75" thickBot="1">
      <c r="P60" s="3">
        <v>43344</v>
      </c>
      <c r="Q60" s="4">
        <v>12165.84</v>
      </c>
      <c r="R60" s="4">
        <v>8275.08</v>
      </c>
      <c r="S60" s="4">
        <v>3890.76</v>
      </c>
      <c r="T60" s="4">
        <v>575338.81000000006</v>
      </c>
    </row>
    <row r="61" spans="14:25" ht="15.75" thickBot="1">
      <c r="P61" s="3">
        <v>43374</v>
      </c>
      <c r="Q61" s="4">
        <v>12165.84</v>
      </c>
      <c r="R61" s="4">
        <v>8330.24</v>
      </c>
      <c r="S61" s="4">
        <v>3835.59</v>
      </c>
      <c r="T61" s="4">
        <v>567008.56999999995</v>
      </c>
    </row>
    <row r="62" spans="14:25" ht="15.75" thickBot="1">
      <c r="P62" s="3">
        <v>43405</v>
      </c>
      <c r="Q62" s="4">
        <v>12165.84</v>
      </c>
      <c r="R62" s="4">
        <v>8385.7800000000007</v>
      </c>
      <c r="S62" s="4">
        <v>3780.06</v>
      </c>
      <c r="T62" s="4">
        <v>558622.79</v>
      </c>
    </row>
    <row r="63" spans="14:25" ht="15.75" thickBot="1">
      <c r="P63" s="3">
        <v>43435</v>
      </c>
      <c r="Q63" s="4">
        <v>12165.84</v>
      </c>
      <c r="R63" s="4">
        <v>8441.68</v>
      </c>
      <c r="S63" s="4">
        <v>3724.15</v>
      </c>
      <c r="T63" s="4">
        <v>550181.1</v>
      </c>
    </row>
    <row r="64" spans="14:25" ht="15.75" thickBot="1">
      <c r="P64" s="3">
        <v>43466</v>
      </c>
      <c r="Q64" s="4">
        <v>12165.84</v>
      </c>
      <c r="R64" s="4">
        <v>8497.9599999999991</v>
      </c>
      <c r="S64" s="4">
        <v>3667.87</v>
      </c>
      <c r="T64" s="4">
        <v>541683.14</v>
      </c>
    </row>
    <row r="65" spans="16:20" ht="15.75" thickBot="1">
      <c r="P65" s="3">
        <v>43525</v>
      </c>
      <c r="Q65" s="4">
        <v>12165.84</v>
      </c>
      <c r="R65" s="4">
        <v>8554.6200000000008</v>
      </c>
      <c r="S65" s="4">
        <v>3611.22</v>
      </c>
      <c r="T65" s="4">
        <v>533128.52</v>
      </c>
    </row>
    <row r="66" spans="16:20" ht="15.75" thickBot="1">
      <c r="P66" s="3">
        <v>43525</v>
      </c>
      <c r="Q66" s="4">
        <v>12165.84</v>
      </c>
      <c r="R66" s="4">
        <v>8611.65</v>
      </c>
      <c r="S66" s="4">
        <v>3554.19</v>
      </c>
      <c r="T66" s="4">
        <v>524516.88</v>
      </c>
    </row>
    <row r="67" spans="16:20">
      <c r="R67" s="9">
        <f>SUM(R58:R66)</f>
        <v>75483.12999999999</v>
      </c>
      <c r="S67" s="9">
        <f>SUM(S58:S66)</f>
        <v>34009.4</v>
      </c>
    </row>
    <row r="68" spans="16:20">
      <c r="S68" s="9">
        <f>SUM(S67,V45:V51)</f>
        <v>46009.4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2019-12-08T21:47:44Z</dcterms:created>
  <dcterms:modified xsi:type="dcterms:W3CDTF">2019-12-10T11:47:03Z</dcterms:modified>
</cp:coreProperties>
</file>