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24855" windowHeight="13770" activeTab="3"/>
  </bookViews>
  <sheets>
    <sheet name="06034191" sheetId="1" r:id="rId1"/>
    <sheet name="Sheet2" sheetId="2" r:id="rId2"/>
    <sheet name="Sheet3" sheetId="3" r:id="rId3"/>
    <sheet name="Sheet4" sheetId="4" r:id="rId4"/>
  </sheets>
  <calcPr calcId="125725"/>
</workbook>
</file>

<file path=xl/calcChain.xml><?xml version="1.0" encoding="utf-8"?>
<calcChain xmlns="http://schemas.openxmlformats.org/spreadsheetml/2006/main">
  <c r="E13" i="4"/>
  <c r="E43" i="3"/>
  <c r="E4" i="4"/>
  <c r="E26" s="1"/>
  <c r="C58" i="1"/>
  <c r="C57"/>
  <c r="D53"/>
  <c r="E8" i="4" s="1"/>
  <c r="E28" s="1"/>
  <c r="C53" i="1"/>
  <c r="C56" s="1"/>
  <c r="C59" s="1"/>
  <c r="E15"/>
  <c r="F15"/>
  <c r="C15"/>
  <c r="E22" i="4" l="1"/>
  <c r="E7"/>
  <c r="C3" s="1"/>
  <c r="C22" s="1"/>
  <c r="E29" s="1"/>
  <c r="E30" s="1"/>
  <c r="E32" s="1"/>
</calcChain>
</file>

<file path=xl/sharedStrings.xml><?xml version="1.0" encoding="utf-8"?>
<sst xmlns="http://schemas.openxmlformats.org/spreadsheetml/2006/main" count="86" uniqueCount="77">
  <si>
    <t>Opening balance at 06 April 2006</t>
  </si>
  <si>
    <t>Date of the Gross interest added</t>
  </si>
  <si>
    <t>Amount of the Gross interest added</t>
  </si>
  <si>
    <t>Date of withdrawal</t>
  </si>
  <si>
    <t>Amount of withdrawal</t>
  </si>
  <si>
    <t>Closing balance at 05 April 2007</t>
  </si>
  <si>
    <t>28 April 2006</t>
  </si>
  <si>
    <t>07 November 2006</t>
  </si>
  <si>
    <t>31 May 2006</t>
  </si>
  <si>
    <t>24 November 2006</t>
  </si>
  <si>
    <t>30 June 2006</t>
  </si>
  <si>
    <t>31 July 2006</t>
  </si>
  <si>
    <t>31 August 2006</t>
  </si>
  <si>
    <t>29 September 2006</t>
  </si>
  <si>
    <t>31 October 2006</t>
  </si>
  <si>
    <t>30 November 2006</t>
  </si>
  <si>
    <t>29 December 2006</t>
  </si>
  <si>
    <t>31 January 2007</t>
  </si>
  <si>
    <t>28 February 2007</t>
  </si>
  <si>
    <t>30 March 2007</t>
  </si>
  <si>
    <t>PZK Balance as at 31 March 2006</t>
  </si>
  <si>
    <t>Interest earned as at 31 March 2006</t>
  </si>
  <si>
    <t>PZK Balance as at 02 April 2007</t>
  </si>
  <si>
    <t>Interest earned as at 02 April 2007</t>
  </si>
  <si>
    <t>Balance at 06 April 2006</t>
  </si>
  <si>
    <t>Balance at 05 April 2007</t>
  </si>
  <si>
    <t>Date of Credit</t>
  </si>
  <si>
    <t>Amount and type of Credit</t>
  </si>
  <si>
    <t>Date of Debit</t>
  </si>
  <si>
    <t>Amount of Debit</t>
  </si>
  <si>
    <t>PZK Pension Scheme ZS 1 Year Fixed Rate Bond 20085119</t>
  </si>
  <si>
    <t>£0.00</t>
  </si>
  <si>
    <t>£964,000.00</t>
  </si>
  <si>
    <t xml:space="preserve">22 November 2006 </t>
  </si>
  <si>
    <t>£964,000.00 Transfer from 20058131</t>
  </si>
  <si>
    <t>PZK Pension Scheme ZS Premium Access Deposit Account 20058131 (3130059198901)</t>
  </si>
  <si>
    <t>£21,625.82</t>
  </si>
  <si>
    <t>28 May 2006</t>
  </si>
  <si>
    <t>£646,359.67 Balance Take Over Credit from 03130059198901</t>
  </si>
  <si>
    <t>£318,613.12 Transfer from 20008914</t>
  </si>
  <si>
    <t>22 November 2006</t>
  </si>
  <si>
    <t>£964,000.00 Transfer to 20085119</t>
  </si>
  <si>
    <t>02 April 2007</t>
  </si>
  <si>
    <t>£20,653.03 Credit Intererst</t>
  </si>
  <si>
    <t>PZK Pension Scheme PS Premium Access Deposit Account 20058139 (3130059198001)</t>
  </si>
  <si>
    <t>£13,541.31</t>
  </si>
  <si>
    <t>£304,385.02 Balance Take Over Credit from 03130059198001</t>
  </si>
  <si>
    <t>£103,670.20 Transfer from 200008914</t>
  </si>
  <si>
    <t xml:space="preserve">21 November 2006 </t>
  </si>
  <si>
    <t>£300,000.00 Transfer to 20084969</t>
  </si>
  <si>
    <t>15 December 2006</t>
  </si>
  <si>
    <t>£104,749.00 Transfer to Bank of Scotland SC122026 06034263 PZK Pension Scheme PS</t>
  </si>
  <si>
    <t>£10,235.09 Credit Interest</t>
  </si>
  <si>
    <t>PZK Pension Scheme PS 1 Year Fixed Rate Bond 20084969</t>
  </si>
  <si>
    <t>£300,000.00</t>
  </si>
  <si>
    <t xml:space="preserve">21 November 2006  </t>
  </si>
  <si>
    <t>£300,000.00 Transfer from 20058139</t>
  </si>
  <si>
    <t>Amount of Income received</t>
  </si>
  <si>
    <t>Contributions received</t>
  </si>
  <si>
    <t>date contribution received</t>
  </si>
  <si>
    <t>Date of Income from dividends and sales of investments Received</t>
  </si>
  <si>
    <t>Total Income</t>
  </si>
  <si>
    <t>Total Interest Received -bos</t>
  </si>
  <si>
    <t>Total Interest Received -aib</t>
  </si>
  <si>
    <t>Investment income</t>
  </si>
  <si>
    <t>Contributions</t>
  </si>
  <si>
    <t>Balance</t>
  </si>
  <si>
    <t>zs</t>
  </si>
  <si>
    <t>ps</t>
  </si>
  <si>
    <t>AIB</t>
  </si>
  <si>
    <t>BOS</t>
  </si>
  <si>
    <t>total interest</t>
  </si>
  <si>
    <t>total payments</t>
  </si>
  <si>
    <t>contributions</t>
  </si>
  <si>
    <t>BoS</t>
  </si>
  <si>
    <t>TAX FREE CASH</t>
  </si>
  <si>
    <t>VALUE AS AT 5/4/06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</si>
</sst>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">
    <xf numFmtId="0" fontId="0" fillId="0" borderId="0" xfId="0"/>
    <xf numFmtId="0" fontId="4" fillId="0" borderId="0" xfId="0" applyFont="1"/>
    <xf numFmtId="4" fontId="0" fillId="0" borderId="0" xfId="0" applyNumberFormat="1"/>
    <xf numFmtId="14" fontId="0" fillId="0" borderId="0" xfId="0" applyNumberFormat="1"/>
    <xf numFmtId="0" fontId="2" fillId="0" borderId="0" xfId="0" applyFont="1"/>
    <xf numFmtId="0" fontId="4" fillId="0" borderId="0" xfId="1" applyNumberFormat="1" applyFont="1" applyAlignment="1">
      <alignment horizontal="left"/>
    </xf>
    <xf numFmtId="0" fontId="0" fillId="0" borderId="0" xfId="0" applyAlignment="1">
      <alignment horizontal="left"/>
    </xf>
    <xf numFmtId="4" fontId="3" fillId="0" borderId="0" xfId="1" applyNumberFormat="1" applyFont="1" applyAlignment="1">
      <alignment horizontal="left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14" fontId="0" fillId="0" borderId="0" xfId="0" applyNumberFormat="1" applyAlignment="1">
      <alignment horizontal="left"/>
    </xf>
    <xf numFmtId="4" fontId="0" fillId="0" borderId="0" xfId="0" applyNumberFormat="1" applyAlignment="1">
      <alignment horizontal="left"/>
    </xf>
    <xf numFmtId="4" fontId="2" fillId="0" borderId="0" xfId="0" applyNumberFormat="1" applyFont="1" applyAlignment="1">
      <alignment horizontal="left"/>
    </xf>
    <xf numFmtId="15" fontId="0" fillId="0" borderId="0" xfId="0" applyNumberFormat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59"/>
  <sheetViews>
    <sheetView topLeftCell="A40" workbookViewId="0">
      <selection activeCell="C53" sqref="C53"/>
    </sheetView>
  </sheetViews>
  <sheetFormatPr defaultColWidth="33.7109375" defaultRowHeight="15"/>
  <cols>
    <col min="1" max="1" width="33.7109375" style="6"/>
    <col min="2" max="2" width="67.28515625" style="6" customWidth="1"/>
    <col min="3" max="16384" width="33.7109375" style="6"/>
  </cols>
  <sheetData>
    <row r="1" spans="1:6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</row>
    <row r="2" spans="1:6">
      <c r="A2" s="7">
        <v>172162.07</v>
      </c>
      <c r="B2" s="6" t="s">
        <v>6</v>
      </c>
      <c r="C2" s="6">
        <v>561.29999999999995</v>
      </c>
      <c r="D2" s="6" t="s">
        <v>7</v>
      </c>
      <c r="E2" s="7">
        <v>318633.12</v>
      </c>
      <c r="F2" s="7">
        <v>2781.72</v>
      </c>
    </row>
    <row r="3" spans="1:6">
      <c r="B3" s="6" t="s">
        <v>8</v>
      </c>
      <c r="C3" s="6">
        <v>663.68</v>
      </c>
      <c r="D3" s="6" t="s">
        <v>9</v>
      </c>
      <c r="E3" s="7">
        <v>13900</v>
      </c>
    </row>
    <row r="4" spans="1:6">
      <c r="B4" s="6" t="s">
        <v>10</v>
      </c>
      <c r="C4" s="6">
        <v>693</v>
      </c>
    </row>
    <row r="5" spans="1:6">
      <c r="B5" s="6" t="s">
        <v>11</v>
      </c>
      <c r="C5" s="6">
        <v>718.6</v>
      </c>
    </row>
    <row r="6" spans="1:6">
      <c r="B6" s="6" t="s">
        <v>12</v>
      </c>
      <c r="C6" s="6">
        <v>774.87</v>
      </c>
    </row>
    <row r="7" spans="1:6">
      <c r="B7" s="6" t="s">
        <v>13</v>
      </c>
      <c r="C7" s="6">
        <v>763.76</v>
      </c>
    </row>
    <row r="8" spans="1:6">
      <c r="B8" s="6" t="s">
        <v>14</v>
      </c>
      <c r="C8" s="6">
        <v>941.4</v>
      </c>
    </row>
    <row r="9" spans="1:6">
      <c r="B9" s="6" t="s">
        <v>15</v>
      </c>
      <c r="C9" s="6">
        <v>296.08</v>
      </c>
    </row>
    <row r="10" spans="1:6">
      <c r="B10" s="6" t="s">
        <v>16</v>
      </c>
      <c r="C10" s="6">
        <v>5.44</v>
      </c>
    </row>
    <row r="11" spans="1:6">
      <c r="B11" s="6" t="s">
        <v>17</v>
      </c>
      <c r="C11" s="6">
        <v>6.41</v>
      </c>
    </row>
    <row r="12" spans="1:6">
      <c r="B12" s="6" t="s">
        <v>18</v>
      </c>
      <c r="C12" s="6">
        <v>9.16</v>
      </c>
    </row>
    <row r="13" spans="1:6">
      <c r="B13" s="6" t="s">
        <v>19</v>
      </c>
      <c r="C13" s="6">
        <v>11.39</v>
      </c>
    </row>
    <row r="15" spans="1:6">
      <c r="C15" s="8">
        <f>SUM(C2:C14)</f>
        <v>5445.0899999999992</v>
      </c>
      <c r="D15" s="8"/>
      <c r="E15" s="8">
        <f>SUM(E2:E14)</f>
        <v>332533.12</v>
      </c>
      <c r="F15" s="8">
        <f>SUM(F2:F14)</f>
        <v>2781.72</v>
      </c>
    </row>
    <row r="20" s="9" customFormat="1"/>
    <row r="41" spans="2:5">
      <c r="B41" s="5" t="s">
        <v>60</v>
      </c>
      <c r="C41" s="5" t="s">
        <v>57</v>
      </c>
      <c r="D41" s="9" t="s">
        <v>58</v>
      </c>
      <c r="E41" s="9" t="s">
        <v>59</v>
      </c>
    </row>
    <row r="42" spans="2:5">
      <c r="B42" s="10">
        <v>38926</v>
      </c>
      <c r="C42" s="6">
        <v>345</v>
      </c>
      <c r="D42" s="6">
        <v>25000</v>
      </c>
      <c r="E42" s="10">
        <v>38863</v>
      </c>
    </row>
    <row r="43" spans="2:5">
      <c r="B43" s="10">
        <v>38951</v>
      </c>
      <c r="C43" s="6">
        <v>12700</v>
      </c>
    </row>
    <row r="44" spans="2:5">
      <c r="B44" s="10">
        <v>39020</v>
      </c>
      <c r="C44" s="6">
        <v>49401.599999999999</v>
      </c>
    </row>
    <row r="45" spans="2:5">
      <c r="B45" s="10">
        <v>39020</v>
      </c>
      <c r="C45" s="6">
        <v>33157.839999999997</v>
      </c>
    </row>
    <row r="46" spans="2:5">
      <c r="B46" s="10">
        <v>39022</v>
      </c>
      <c r="C46" s="6">
        <v>21750</v>
      </c>
    </row>
    <row r="47" spans="2:5">
      <c r="B47" s="10">
        <v>39030</v>
      </c>
      <c r="C47" s="6">
        <v>13900</v>
      </c>
    </row>
    <row r="48" spans="2:5">
      <c r="B48" s="10">
        <v>39045</v>
      </c>
      <c r="C48" s="6">
        <v>144</v>
      </c>
    </row>
    <row r="49" spans="2:4">
      <c r="B49" s="10">
        <v>39119</v>
      </c>
      <c r="C49" s="6">
        <v>4.13</v>
      </c>
    </row>
    <row r="50" spans="2:4">
      <c r="B50" s="10">
        <v>39119</v>
      </c>
      <c r="C50" s="6">
        <v>1016.16</v>
      </c>
    </row>
    <row r="51" spans="2:4">
      <c r="B51" s="10">
        <v>39119</v>
      </c>
      <c r="C51" s="6">
        <v>9.6</v>
      </c>
    </row>
    <row r="52" spans="2:4">
      <c r="B52" s="10">
        <v>39119</v>
      </c>
      <c r="C52" s="6">
        <v>279.35000000000002</v>
      </c>
    </row>
    <row r="53" spans="2:4">
      <c r="C53" s="9">
        <f>SUM(C42:C52)</f>
        <v>132707.68000000002</v>
      </c>
      <c r="D53" s="9">
        <f>SUM(D42:D52)</f>
        <v>25000</v>
      </c>
    </row>
    <row r="56" spans="2:4">
      <c r="B56" s="6" t="s">
        <v>61</v>
      </c>
      <c r="C56" s="6">
        <f>C53+D53+C15</f>
        <v>163152.77000000002</v>
      </c>
    </row>
    <row r="57" spans="2:4">
      <c r="C57" s="11">
        <f>A2</f>
        <v>172162.07</v>
      </c>
    </row>
    <row r="58" spans="2:4">
      <c r="C58" s="11">
        <f>E2+E3</f>
        <v>332533.12</v>
      </c>
    </row>
    <row r="59" spans="2:4">
      <c r="C59" s="12">
        <f>C57+C56-C58</f>
        <v>2781.7200000000303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D2"/>
  <sheetViews>
    <sheetView workbookViewId="0">
      <selection activeCell="D2" sqref="D2"/>
    </sheetView>
  </sheetViews>
  <sheetFormatPr defaultColWidth="34.28515625" defaultRowHeight="15"/>
  <sheetData>
    <row r="1" spans="1:4">
      <c r="A1" s="1" t="s">
        <v>20</v>
      </c>
      <c r="B1" s="1" t="s">
        <v>21</v>
      </c>
      <c r="C1" s="1" t="s">
        <v>22</v>
      </c>
      <c r="D1" s="1" t="s">
        <v>23</v>
      </c>
    </row>
    <row r="2" spans="1:4">
      <c r="A2" s="2">
        <v>646359.37</v>
      </c>
      <c r="B2" s="2">
        <v>6359.67</v>
      </c>
      <c r="C2" s="2">
        <v>21625.82</v>
      </c>
      <c r="D2" s="2">
        <v>20653.03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G44"/>
  <sheetViews>
    <sheetView topLeftCell="A37" workbookViewId="0">
      <selection activeCell="E35" sqref="E35"/>
    </sheetView>
  </sheetViews>
  <sheetFormatPr defaultColWidth="38.7109375" defaultRowHeight="15"/>
  <cols>
    <col min="1" max="1" width="91.42578125" customWidth="1"/>
    <col min="2" max="2" width="5.140625" customWidth="1"/>
    <col min="3" max="3" width="9.28515625" customWidth="1"/>
    <col min="5" max="5" width="58" customWidth="1"/>
  </cols>
  <sheetData>
    <row r="1" spans="1:7">
      <c r="B1" s="1" t="s">
        <v>24</v>
      </c>
      <c r="C1" s="1" t="s">
        <v>25</v>
      </c>
      <c r="D1" s="1" t="s">
        <v>26</v>
      </c>
      <c r="E1" s="1" t="s">
        <v>27</v>
      </c>
      <c r="F1" s="1" t="s">
        <v>28</v>
      </c>
      <c r="G1" s="1" t="s">
        <v>29</v>
      </c>
    </row>
    <row r="2" spans="1:7">
      <c r="A2" s="1" t="s">
        <v>30</v>
      </c>
      <c r="B2" t="s">
        <v>31</v>
      </c>
      <c r="C2" t="s">
        <v>32</v>
      </c>
      <c r="D2" s="1"/>
      <c r="E2" s="1"/>
      <c r="F2" s="1"/>
      <c r="G2" s="1"/>
    </row>
    <row r="3" spans="1:7">
      <c r="D3" t="s">
        <v>33</v>
      </c>
      <c r="E3" t="s">
        <v>34</v>
      </c>
    </row>
    <row r="5" spans="1:7">
      <c r="A5" s="1" t="s">
        <v>35</v>
      </c>
      <c r="B5" t="s">
        <v>31</v>
      </c>
      <c r="C5" t="s">
        <v>36</v>
      </c>
      <c r="D5" t="s">
        <v>37</v>
      </c>
      <c r="E5" t="s">
        <v>38</v>
      </c>
    </row>
    <row r="6" spans="1:7">
      <c r="D6" t="s">
        <v>7</v>
      </c>
      <c r="E6" t="s">
        <v>39</v>
      </c>
    </row>
    <row r="7" spans="1:7">
      <c r="F7" t="s">
        <v>40</v>
      </c>
      <c r="G7" t="s">
        <v>41</v>
      </c>
    </row>
    <row r="8" spans="1:7">
      <c r="D8" t="s">
        <v>42</v>
      </c>
      <c r="E8" t="s">
        <v>43</v>
      </c>
    </row>
    <row r="31" spans="1:5">
      <c r="A31" s="1" t="s">
        <v>44</v>
      </c>
      <c r="B31" t="s">
        <v>31</v>
      </c>
      <c r="C31" t="s">
        <v>45</v>
      </c>
      <c r="D31" t="s">
        <v>37</v>
      </c>
      <c r="E31" t="s">
        <v>46</v>
      </c>
    </row>
    <row r="32" spans="1:5">
      <c r="D32" t="s">
        <v>7</v>
      </c>
      <c r="E32" t="s">
        <v>47</v>
      </c>
    </row>
    <row r="33" spans="1:7">
      <c r="F33" t="s">
        <v>48</v>
      </c>
      <c r="G33" t="s">
        <v>49</v>
      </c>
    </row>
    <row r="34" spans="1:7">
      <c r="F34" t="s">
        <v>50</v>
      </c>
      <c r="G34" t="s">
        <v>51</v>
      </c>
    </row>
    <row r="35" spans="1:7">
      <c r="D35" s="13">
        <v>39174</v>
      </c>
      <c r="E35" t="s">
        <v>52</v>
      </c>
    </row>
    <row r="36" spans="1:7">
      <c r="A36" s="1" t="s">
        <v>53</v>
      </c>
      <c r="B36" t="s">
        <v>31</v>
      </c>
      <c r="C36" t="s">
        <v>54</v>
      </c>
    </row>
    <row r="37" spans="1:7">
      <c r="D37" t="s">
        <v>55</v>
      </c>
      <c r="E37" t="s">
        <v>56</v>
      </c>
    </row>
    <row r="43" spans="1:7">
      <c r="E43">
        <f>10235.09</f>
        <v>10235.09</v>
      </c>
    </row>
    <row r="44" spans="1:7">
      <c r="A44" s="3">
        <v>38835</v>
      </c>
      <c r="B44">
        <v>304385.02</v>
      </c>
      <c r="E44">
        <v>20653.03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G32"/>
  <sheetViews>
    <sheetView tabSelected="1" workbookViewId="0">
      <selection activeCell="O4" sqref="O4"/>
    </sheetView>
  </sheetViews>
  <sheetFormatPr defaultRowHeight="15"/>
  <cols>
    <col min="1" max="1" width="25.28515625" customWidth="1"/>
    <col min="3" max="3" width="11.140625" customWidth="1"/>
    <col min="5" max="6" width="10.7109375" bestFit="1" customWidth="1"/>
  </cols>
  <sheetData>
    <row r="1" spans="1:7">
      <c r="C1" s="3">
        <v>38812</v>
      </c>
      <c r="E1" s="3">
        <v>39177</v>
      </c>
    </row>
    <row r="2" spans="1:7">
      <c r="C2">
        <v>824880</v>
      </c>
      <c r="E2">
        <v>824880</v>
      </c>
    </row>
    <row r="3" spans="1:7">
      <c r="C3">
        <f>E7</f>
        <v>132707.68000000002</v>
      </c>
    </row>
    <row r="4" spans="1:7">
      <c r="A4" t="s">
        <v>63</v>
      </c>
      <c r="E4">
        <f>'06034191'!C15</f>
        <v>5445.0899999999992</v>
      </c>
    </row>
    <row r="5" spans="1:7">
      <c r="A5" t="s">
        <v>62</v>
      </c>
      <c r="E5">
        <v>20653.03</v>
      </c>
    </row>
    <row r="6" spans="1:7">
      <c r="A6" t="s">
        <v>62</v>
      </c>
      <c r="E6">
        <v>10239</v>
      </c>
    </row>
    <row r="7" spans="1:7">
      <c r="A7" t="s">
        <v>64</v>
      </c>
      <c r="E7">
        <f>'06034191'!C53</f>
        <v>132707.68000000002</v>
      </c>
    </row>
    <row r="8" spans="1:7">
      <c r="A8" t="s">
        <v>65</v>
      </c>
      <c r="E8">
        <f>'06034191'!D53</f>
        <v>25000</v>
      </c>
    </row>
    <row r="10" spans="1:7">
      <c r="A10" t="s">
        <v>66</v>
      </c>
      <c r="E10" s="4"/>
      <c r="F10" s="3">
        <v>39177</v>
      </c>
      <c r="G10" t="s">
        <v>67</v>
      </c>
    </row>
    <row r="13" spans="1:7">
      <c r="A13" t="s">
        <v>69</v>
      </c>
      <c r="C13">
        <v>408055.22</v>
      </c>
      <c r="E13">
        <f>C13</f>
        <v>408055.22</v>
      </c>
      <c r="G13" t="s">
        <v>68</v>
      </c>
    </row>
    <row r="14" spans="1:7">
      <c r="A14" t="s">
        <v>74</v>
      </c>
      <c r="C14">
        <v>5800</v>
      </c>
      <c r="E14">
        <v>5800</v>
      </c>
    </row>
    <row r="17" spans="1:6">
      <c r="A17" t="s">
        <v>75</v>
      </c>
      <c r="E17">
        <v>-104749</v>
      </c>
    </row>
    <row r="18" spans="1:6" s="4" customFormat="1">
      <c r="A18" t="s">
        <v>69</v>
      </c>
      <c r="B18"/>
      <c r="C18"/>
      <c r="D18"/>
      <c r="E18">
        <v>10235.09</v>
      </c>
      <c r="F18"/>
    </row>
    <row r="19" spans="1:6">
      <c r="A19" t="s">
        <v>70</v>
      </c>
      <c r="E19">
        <v>1923.36</v>
      </c>
    </row>
    <row r="20" spans="1:6">
      <c r="A20" t="s">
        <v>69</v>
      </c>
      <c r="E20">
        <v>17550</v>
      </c>
      <c r="F20" s="3"/>
    </row>
    <row r="22" spans="1:6">
      <c r="A22" s="4"/>
      <c r="B22" s="4"/>
      <c r="C22" s="4">
        <f>SUM(C2:C21)</f>
        <v>1371442.9</v>
      </c>
      <c r="D22" s="4"/>
      <c r="E22" s="4">
        <f>SUM(E2:E21)</f>
        <v>1357739.4700000002</v>
      </c>
      <c r="F22" s="4"/>
    </row>
    <row r="26" spans="1:6">
      <c r="A26" t="s">
        <v>71</v>
      </c>
      <c r="E26">
        <f>E4+E5+E6+E18+E19+E20</f>
        <v>66045.569999999992</v>
      </c>
    </row>
    <row r="27" spans="1:6">
      <c r="A27" t="s">
        <v>72</v>
      </c>
      <c r="E27">
        <v>-104749</v>
      </c>
    </row>
    <row r="28" spans="1:6">
      <c r="A28" t="s">
        <v>73</v>
      </c>
      <c r="E28">
        <f>E8</f>
        <v>25000</v>
      </c>
    </row>
    <row r="29" spans="1:6">
      <c r="A29" t="s">
        <v>76</v>
      </c>
      <c r="E29">
        <f>C22</f>
        <v>1371442.9</v>
      </c>
    </row>
    <row r="30" spans="1:6">
      <c r="E30" s="4">
        <f>SUM(E26:E29)</f>
        <v>1357739.47</v>
      </c>
    </row>
    <row r="32" spans="1:6">
      <c r="E32">
        <f>E30-E22</f>
        <v>0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06034191</vt:lpstr>
      <vt:lpstr>Sheet2</vt:lpstr>
      <vt:lpstr>Sheet3</vt:lpstr>
      <vt:lpstr>Sheet4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Gavin</dc:creator>
  <cp:lastModifiedBy>Gavin</cp:lastModifiedBy>
  <dcterms:created xsi:type="dcterms:W3CDTF">2008-03-06T21:15:59Z</dcterms:created>
  <dcterms:modified xsi:type="dcterms:W3CDTF">2008-03-31T20:43:28Z</dcterms:modified>
</cp:coreProperties>
</file>