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1" i="1"/>
  <c r="D31"/>
  <c r="F36"/>
  <c r="D36"/>
  <c r="E36"/>
  <c r="E32"/>
  <c r="E33"/>
  <c r="E34"/>
  <c r="E35"/>
  <c r="D33"/>
  <c r="D34" s="1"/>
  <c r="D35" s="1"/>
  <c r="D32"/>
  <c r="C29"/>
  <c r="D29"/>
  <c r="E29"/>
  <c r="F29"/>
  <c r="B29"/>
  <c r="J29"/>
  <c r="C27"/>
  <c r="D27"/>
  <c r="E27"/>
  <c r="F27"/>
  <c r="B27"/>
  <c r="E26"/>
  <c r="F26"/>
  <c r="C26"/>
  <c r="D26"/>
  <c r="B26"/>
  <c r="J23"/>
  <c r="B25"/>
  <c r="H23"/>
  <c r="A5"/>
  <c r="H4"/>
  <c r="B21"/>
  <c r="C21"/>
  <c r="D21"/>
  <c r="E21"/>
  <c r="F21"/>
  <c r="G15"/>
  <c r="G18"/>
  <c r="G21"/>
  <c r="H15"/>
  <c r="F12"/>
  <c r="E12"/>
  <c r="G12"/>
  <c r="H10"/>
  <c r="H11"/>
  <c r="C5"/>
  <c r="C7"/>
  <c r="C8"/>
  <c r="C10"/>
  <c r="C11"/>
  <c r="C9"/>
  <c r="F5"/>
  <c r="D5"/>
  <c r="B5"/>
  <c r="E5"/>
  <c r="C13"/>
  <c r="C14"/>
  <c r="B7"/>
  <c r="B9"/>
  <c r="B8"/>
  <c r="F9"/>
  <c r="F8"/>
  <c r="F7"/>
  <c r="E7"/>
  <c r="E9"/>
  <c r="E8"/>
  <c r="D9"/>
  <c r="D8"/>
  <c r="D7"/>
  <c r="H5"/>
  <c r="G9"/>
  <c r="C16"/>
  <c r="E10"/>
  <c r="E11"/>
  <c r="B10"/>
  <c r="D10"/>
  <c r="D11"/>
  <c r="F10"/>
  <c r="F11"/>
  <c r="G10"/>
  <c r="B11"/>
  <c r="G11"/>
  <c r="D14"/>
  <c r="D13"/>
  <c r="E13"/>
  <c r="E14"/>
  <c r="F14"/>
  <c r="F13"/>
  <c r="B14"/>
  <c r="G14"/>
  <c r="B13"/>
  <c r="E16"/>
  <c r="F16"/>
  <c r="D16"/>
  <c r="B16"/>
  <c r="G13"/>
  <c r="G16"/>
  <c r="H16"/>
  <c r="H21"/>
  <c r="C17"/>
  <c r="F17"/>
  <c r="D17"/>
  <c r="E17"/>
  <c r="B17"/>
  <c r="E20"/>
  <c r="E19"/>
  <c r="F19"/>
  <c r="F23"/>
  <c r="F20"/>
  <c r="B20"/>
  <c r="B19"/>
  <c r="D19"/>
  <c r="D23"/>
  <c r="D20"/>
  <c r="C20"/>
  <c r="C19"/>
  <c r="B23"/>
  <c r="G19"/>
  <c r="C23"/>
  <c r="E23"/>
</calcChain>
</file>

<file path=xl/sharedStrings.xml><?xml version="1.0" encoding="utf-8"?>
<sst xmlns="http://schemas.openxmlformats.org/spreadsheetml/2006/main" count="27" uniqueCount="19">
  <si>
    <t>PATRICK</t>
  </si>
  <si>
    <t>DAMIAN</t>
  </si>
  <si>
    <t>SHEILA</t>
  </si>
  <si>
    <t>CAROLINE</t>
  </si>
  <si>
    <t>NUALA</t>
  </si>
  <si>
    <t>contribution</t>
  </si>
  <si>
    <t>investment income</t>
  </si>
  <si>
    <t>expenses</t>
  </si>
  <si>
    <t>share of fund</t>
  </si>
  <si>
    <t>opening share of fund</t>
  </si>
  <si>
    <t>total</t>
  </si>
  <si>
    <t>benefits payable</t>
  </si>
  <si>
    <t>share of fund as at 5/4/08</t>
  </si>
  <si>
    <t>Share of fund as at 5/4/07</t>
  </si>
  <si>
    <t>Share of fund as at 5/4/09</t>
  </si>
  <si>
    <t>Percentage split</t>
  </si>
  <si>
    <t>PENSION</t>
  </si>
  <si>
    <t>BANK AND PROFESSIONAL FEES</t>
  </si>
  <si>
    <t>INCOME</t>
  </si>
</sst>
</file>

<file path=xl/styles.xml><?xml version="1.0" encoding="utf-8"?>
<styleSheet xmlns="http://schemas.openxmlformats.org/spreadsheetml/2006/main">
  <numFmts count="1">
    <numFmt numFmtId="164" formatCode="&quot;£&quot;#,##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4" fontId="1" fillId="0" borderId="0" xfId="0" applyNumberFormat="1" applyFont="1" applyAlignment="1">
      <alignment horizontal="left"/>
    </xf>
    <xf numFmtId="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10" fontId="0" fillId="0" borderId="0" xfId="0" applyNumberFormat="1" applyFont="1" applyAlignment="1">
      <alignment horizontal="left"/>
    </xf>
    <xf numFmtId="1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topLeftCell="A10" workbookViewId="0">
      <selection activeCell="D39" sqref="D39"/>
    </sheetView>
  </sheetViews>
  <sheetFormatPr defaultColWidth="27.42578125" defaultRowHeight="15"/>
  <cols>
    <col min="1" max="1" width="27.42578125" style="1"/>
    <col min="2" max="5" width="27.42578125" style="3"/>
    <col min="6" max="7" width="27.42578125" style="3" customWidth="1"/>
    <col min="8" max="8" width="27.42578125" style="10" customWidth="1"/>
    <col min="9" max="12" width="27.42578125" style="1" customWidth="1"/>
    <col min="13" max="16384" width="27.42578125" style="1"/>
  </cols>
  <sheetData>
    <row r="1" spans="1:9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/>
      <c r="H1" s="9" t="s">
        <v>10</v>
      </c>
    </row>
    <row r="4" spans="1:9">
      <c r="A4" s="1" t="s">
        <v>9</v>
      </c>
      <c r="B4" s="3">
        <v>245024</v>
      </c>
      <c r="C4" s="3">
        <v>336907</v>
      </c>
      <c r="D4" s="3">
        <v>275652</v>
      </c>
      <c r="E4" s="3">
        <v>163349</v>
      </c>
      <c r="F4" s="3">
        <v>80000</v>
      </c>
      <c r="H4" s="10">
        <f>SUM(B4:F4)</f>
        <v>1100932</v>
      </c>
      <c r="I4" s="4">
        <v>38954</v>
      </c>
    </row>
    <row r="5" spans="1:9">
      <c r="A5" s="1" t="str">
        <f>A17</f>
        <v>Percentage split</v>
      </c>
      <c r="B5" s="5">
        <f>B4/$H$4</f>
        <v>0.22256052144909949</v>
      </c>
      <c r="C5" s="5">
        <f>C4/$H$4</f>
        <v>0.3060198086711986</v>
      </c>
      <c r="D5" s="5">
        <f>D4/$H$4</f>
        <v>0.25038058663023693</v>
      </c>
      <c r="E5" s="5">
        <f>E4/$H$4</f>
        <v>0.14837337819229526</v>
      </c>
      <c r="F5" s="5">
        <f>F4/$H$4</f>
        <v>7.2665705057169738E-2</v>
      </c>
      <c r="G5" s="5"/>
      <c r="H5" s="10">
        <f>SUM(B5:F5)</f>
        <v>0.99999999999999989</v>
      </c>
    </row>
    <row r="6" spans="1:9">
      <c r="A6" s="1" t="s">
        <v>5</v>
      </c>
      <c r="B6" s="3">
        <v>0</v>
      </c>
      <c r="C6" s="3">
        <v>75000</v>
      </c>
      <c r="D6" s="3">
        <v>0</v>
      </c>
      <c r="E6" s="3">
        <v>15000</v>
      </c>
      <c r="F6" s="3">
        <v>10000</v>
      </c>
      <c r="H6" s="10">
        <v>100000</v>
      </c>
    </row>
    <row r="7" spans="1:9">
      <c r="A7" s="1" t="s">
        <v>6</v>
      </c>
      <c r="B7" s="3">
        <f>$H$7*B5</f>
        <v>11532.418539927989</v>
      </c>
      <c r="C7" s="3">
        <f>$H$7*C5</f>
        <v>15857.028425915498</v>
      </c>
      <c r="D7" s="3">
        <f>$H$7*D5</f>
        <v>12973.970857418988</v>
      </c>
      <c r="E7" s="3">
        <f>$H$7*E5</f>
        <v>7688.2633377901639</v>
      </c>
      <c r="F7" s="3">
        <f>$H$7*F5</f>
        <v>3765.3188389473644</v>
      </c>
      <c r="H7" s="10">
        <v>51817</v>
      </c>
    </row>
    <row r="8" spans="1:9">
      <c r="A8" s="1" t="s">
        <v>7</v>
      </c>
      <c r="B8" s="3">
        <f>$H$8*B5</f>
        <v>-27.597504659688337</v>
      </c>
      <c r="C8" s="3">
        <f>$H$8*C5</f>
        <v>-37.946456275228627</v>
      </c>
      <c r="D8" s="3">
        <f>$H$8*D5</f>
        <v>-31.047192742149381</v>
      </c>
      <c r="E8" s="3">
        <f>$H$8*E5</f>
        <v>-18.398298895844611</v>
      </c>
      <c r="F8" s="3">
        <f>$H$8*F5</f>
        <v>-9.0105474270890475</v>
      </c>
      <c r="H8" s="10">
        <v>-124</v>
      </c>
    </row>
    <row r="9" spans="1:9">
      <c r="A9" s="1" t="s">
        <v>8</v>
      </c>
      <c r="B9" s="6">
        <f>B5*$H$9</f>
        <v>219717.75590863015</v>
      </c>
      <c r="C9" s="6">
        <f>C5*$H$9</f>
        <v>302111.01765504136</v>
      </c>
      <c r="D9" s="6">
        <f>D5*$H$9</f>
        <v>247182.47539720891</v>
      </c>
      <c r="E9" s="6">
        <f>E5*$H$9</f>
        <v>146478.20503264508</v>
      </c>
      <c r="F9" s="6">
        <f>F5*$H$9</f>
        <v>71737.546006474513</v>
      </c>
      <c r="G9" s="6">
        <f>SUM(B9:F9)</f>
        <v>987227.00000000012</v>
      </c>
      <c r="H9" s="9">
        <v>987227</v>
      </c>
    </row>
    <row r="10" spans="1:9">
      <c r="A10" s="7" t="s">
        <v>13</v>
      </c>
      <c r="B10" s="6">
        <f>SUM(B6:B9)</f>
        <v>231222.57694389846</v>
      </c>
      <c r="C10" s="6">
        <f>SUM(C6:C9)</f>
        <v>392930.09962468164</v>
      </c>
      <c r="D10" s="6">
        <f>SUM(D6:D9)</f>
        <v>260125.39906188575</v>
      </c>
      <c r="E10" s="6">
        <f>SUM(E6:E9)</f>
        <v>169148.07007153941</v>
      </c>
      <c r="F10" s="6">
        <f>SUM(F6:F9)</f>
        <v>85493.854297994782</v>
      </c>
      <c r="G10" s="6">
        <f>SUM(B10:F10)</f>
        <v>1138920.0000000002</v>
      </c>
      <c r="H10" s="9">
        <f>SUM(H6:H9)</f>
        <v>1138920</v>
      </c>
    </row>
    <row r="11" spans="1:9">
      <c r="A11" s="1" t="s">
        <v>9</v>
      </c>
      <c r="B11" s="5">
        <f>B10/$H$10</f>
        <v>0.20301915581770313</v>
      </c>
      <c r="C11" s="5">
        <f t="shared" ref="C11:H11" si="0">C10/$H$10</f>
        <v>0.34500237033740883</v>
      </c>
      <c r="D11" s="5">
        <f t="shared" si="0"/>
        <v>0.22839655029491601</v>
      </c>
      <c r="E11" s="5">
        <f t="shared" si="0"/>
        <v>0.14851619962028886</v>
      </c>
      <c r="F11" s="5">
        <f t="shared" si="0"/>
        <v>7.5065723929683192E-2</v>
      </c>
      <c r="G11" s="6">
        <f>SUM(B11:F11)</f>
        <v>1</v>
      </c>
      <c r="H11" s="10">
        <f t="shared" si="0"/>
        <v>1</v>
      </c>
    </row>
    <row r="12" spans="1:9">
      <c r="A12" s="1" t="s">
        <v>5</v>
      </c>
      <c r="B12" s="3">
        <v>0</v>
      </c>
      <c r="C12" s="3">
        <v>150000</v>
      </c>
      <c r="D12" s="3">
        <v>0</v>
      </c>
      <c r="E12" s="3">
        <f>H12*0.15</f>
        <v>30000</v>
      </c>
      <c r="F12" s="3">
        <f>H12*0.1</f>
        <v>20000</v>
      </c>
      <c r="G12" s="6">
        <f>SUM(B12:F12)</f>
        <v>200000</v>
      </c>
      <c r="H12" s="10">
        <v>200000</v>
      </c>
    </row>
    <row r="13" spans="1:9">
      <c r="A13" s="1" t="s">
        <v>6</v>
      </c>
      <c r="B13" s="3">
        <f>B11*$H$13</f>
        <v>13558.634321285304</v>
      </c>
      <c r="C13" s="3">
        <f>C11*$H$13</f>
        <v>23040.983302983848</v>
      </c>
      <c r="D13" s="3">
        <f>D11*$H$13</f>
        <v>15253.463611445966</v>
      </c>
      <c r="E13" s="3">
        <f>E11*$H$13</f>
        <v>9918.6543916409919</v>
      </c>
      <c r="F13" s="3">
        <f>F11*$H$13</f>
        <v>5013.2643726438919</v>
      </c>
      <c r="G13" s="6">
        <f t="shared" ref="G13:G21" si="1">SUM(B13:F13)</f>
        <v>66785</v>
      </c>
      <c r="H13" s="10">
        <v>66785</v>
      </c>
    </row>
    <row r="14" spans="1:9">
      <c r="A14" s="1" t="s">
        <v>7</v>
      </c>
      <c r="B14" s="3">
        <f>B11*$H$14</f>
        <v>-4.6694405838071722</v>
      </c>
      <c r="C14" s="3">
        <f>C11*$H$14</f>
        <v>-7.9350545177604026</v>
      </c>
      <c r="D14" s="3">
        <f>D11*$H$14</f>
        <v>-5.2531206567830679</v>
      </c>
      <c r="E14" s="3">
        <f>E11*$H$14</f>
        <v>-3.4158725912666439</v>
      </c>
      <c r="F14" s="3">
        <f>F11*$H$14</f>
        <v>-1.7265116503827134</v>
      </c>
      <c r="G14" s="6">
        <f t="shared" si="1"/>
        <v>-23</v>
      </c>
      <c r="H14" s="10">
        <v>-23</v>
      </c>
    </row>
    <row r="15" spans="1:9">
      <c r="A15" s="1" t="s">
        <v>11</v>
      </c>
      <c r="B15" s="3">
        <v>-72400</v>
      </c>
      <c r="D15" s="3">
        <v>-81411</v>
      </c>
      <c r="E15" s="3">
        <v>0</v>
      </c>
      <c r="F15" s="3">
        <v>0</v>
      </c>
      <c r="G15" s="6">
        <f t="shared" si="1"/>
        <v>-153811</v>
      </c>
      <c r="H15" s="10">
        <f>SUM(B15:F15)</f>
        <v>-153811</v>
      </c>
    </row>
    <row r="16" spans="1:9">
      <c r="A16" s="7" t="s">
        <v>12</v>
      </c>
      <c r="B16" s="8">
        <f>SUM(B12:B15)+B10</f>
        <v>172376.54182459996</v>
      </c>
      <c r="C16" s="8">
        <f>SUM(C12:C15)+C10</f>
        <v>565963.14787314774</v>
      </c>
      <c r="D16" s="8">
        <f>SUM(D12:D15)+D10</f>
        <v>193962.60955267493</v>
      </c>
      <c r="E16" s="8">
        <f>SUM(E12:E15)+E10</f>
        <v>209063.30859058915</v>
      </c>
      <c r="F16" s="8">
        <f>SUM(F12:F15)+F10</f>
        <v>110505.39215898828</v>
      </c>
      <c r="G16" s="6">
        <f t="shared" si="1"/>
        <v>1251871</v>
      </c>
      <c r="H16" s="9">
        <f>SUM(B16:F16)</f>
        <v>1251871</v>
      </c>
    </row>
    <row r="17" spans="1:11">
      <c r="A17" s="11" t="s">
        <v>15</v>
      </c>
      <c r="B17" s="12">
        <f>B16/$H$16</f>
        <v>0.13769513138701989</v>
      </c>
      <c r="C17" s="12">
        <f>C16/$H$16</f>
        <v>0.45209382426236228</v>
      </c>
      <c r="D17" s="12">
        <f>D16/$H$16</f>
        <v>0.15493817618003367</v>
      </c>
      <c r="E17" s="12">
        <f>E16/$H$16</f>
        <v>0.16700068025426673</v>
      </c>
      <c r="F17" s="12">
        <f>F16/$H$16</f>
        <v>8.8272187916317482E-2</v>
      </c>
      <c r="G17" s="6"/>
      <c r="H17" s="9"/>
    </row>
    <row r="18" spans="1:11">
      <c r="A18" s="1" t="s">
        <v>5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6">
        <f t="shared" si="1"/>
        <v>0</v>
      </c>
      <c r="H18" s="10">
        <v>0</v>
      </c>
    </row>
    <row r="19" spans="1:11">
      <c r="A19" s="1" t="s">
        <v>6</v>
      </c>
      <c r="B19" s="3">
        <f>B17*$H$19</f>
        <v>9193.3531421857697</v>
      </c>
      <c r="C19" s="3">
        <f>C17*$H$19</f>
        <v>30184.496270700878</v>
      </c>
      <c r="D19" s="3">
        <f>D17*$H$19</f>
        <v>10344.602270836127</v>
      </c>
      <c r="E19" s="3">
        <f>E17*$H$19</f>
        <v>11149.967417856373</v>
      </c>
      <c r="F19" s="3">
        <f>F17*$H$19</f>
        <v>5893.5808984208534</v>
      </c>
      <c r="G19" s="6">
        <f t="shared" si="1"/>
        <v>66766</v>
      </c>
      <c r="H19" s="10">
        <v>66766</v>
      </c>
    </row>
    <row r="20" spans="1:11">
      <c r="A20" s="1" t="s">
        <v>7</v>
      </c>
      <c r="B20" s="3">
        <f>B17*$H$20</f>
        <v>-10.327134854026491</v>
      </c>
      <c r="C20" s="3">
        <f t="shared" ref="C20:F21" si="2">C17*$H$20</f>
        <v>-33.907036819677174</v>
      </c>
      <c r="D20" s="3">
        <f t="shared" si="2"/>
        <v>-11.620363213502525</v>
      </c>
      <c r="E20" s="3">
        <f t="shared" si="2"/>
        <v>-12.525051019070006</v>
      </c>
      <c r="F20" s="3">
        <f t="shared" si="2"/>
        <v>-6.6204140937238112</v>
      </c>
      <c r="G20" s="6">
        <v>-75</v>
      </c>
      <c r="H20" s="10">
        <v>-75</v>
      </c>
    </row>
    <row r="21" spans="1:11">
      <c r="A21" s="1" t="s">
        <v>11</v>
      </c>
      <c r="B21" s="3">
        <f>B18*$H$20</f>
        <v>0</v>
      </c>
      <c r="C21" s="3">
        <f t="shared" si="2"/>
        <v>0</v>
      </c>
      <c r="D21" s="3">
        <f t="shared" si="2"/>
        <v>0</v>
      </c>
      <c r="E21" s="3">
        <f t="shared" si="2"/>
        <v>0</v>
      </c>
      <c r="F21" s="3">
        <f t="shared" si="2"/>
        <v>0</v>
      </c>
      <c r="G21" s="6">
        <f t="shared" si="1"/>
        <v>0</v>
      </c>
      <c r="H21" s="10">
        <f>SUM(H16:H20)</f>
        <v>1318562</v>
      </c>
    </row>
    <row r="23" spans="1:11">
      <c r="A23" s="6" t="s">
        <v>14</v>
      </c>
      <c r="B23" s="8">
        <f>SUM(B18:B21)+B16</f>
        <v>181559.56783193169</v>
      </c>
      <c r="C23" s="8">
        <f>SUM(C18:C21)+C16</f>
        <v>596113.73710702895</v>
      </c>
      <c r="D23" s="8">
        <f>SUM(D18:D21)+D16</f>
        <v>204295.59146029755</v>
      </c>
      <c r="E23" s="8">
        <f>SUM(E18:E21)+E16</f>
        <v>220200.75095742644</v>
      </c>
      <c r="F23" s="8">
        <f>SUM(F18:F21)+F16</f>
        <v>116392.35264331542</v>
      </c>
      <c r="G23" s="8"/>
      <c r="H23" s="9">
        <f>SUM(B23:G23)</f>
        <v>1318562</v>
      </c>
      <c r="J23" s="10">
        <f>SUM(H23)</f>
        <v>1318562</v>
      </c>
    </row>
    <row r="25" spans="1:11">
      <c r="B25" s="3">
        <f>J25</f>
        <v>-16209.18</v>
      </c>
      <c r="J25" s="3">
        <v>-16209.18</v>
      </c>
      <c r="K25" s="1" t="s">
        <v>16</v>
      </c>
    </row>
    <row r="26" spans="1:11">
      <c r="A26" s="3"/>
      <c r="B26" s="3">
        <f>B23/$J$23*$J$26</f>
        <v>-290.18147378763342</v>
      </c>
      <c r="C26" s="3">
        <f t="shared" ref="C26:F26" si="3">C23/$J$23*$J$26</f>
        <v>-952.75156712698754</v>
      </c>
      <c r="D26" s="3">
        <f t="shared" si="3"/>
        <v>-326.51981124532654</v>
      </c>
      <c r="E26" s="3">
        <f>E23/$J$23*$J$26</f>
        <v>-351.94057358144681</v>
      </c>
      <c r="F26" s="3">
        <f t="shared" si="3"/>
        <v>-186.02657425860579</v>
      </c>
      <c r="J26" s="3">
        <v>-2107.42</v>
      </c>
      <c r="K26" s="1" t="s">
        <v>17</v>
      </c>
    </row>
    <row r="27" spans="1:11">
      <c r="A27" s="3"/>
      <c r="B27" s="3">
        <f>B23/$J$23*$J$27</f>
        <v>4348.4576885954448</v>
      </c>
      <c r="C27" s="3">
        <f t="shared" ref="C27:F27" si="4">C23/$J$23*$J$27</f>
        <v>14277.272161167408</v>
      </c>
      <c r="D27" s="3">
        <f t="shared" si="4"/>
        <v>4892.9987333636027</v>
      </c>
      <c r="E27" s="3">
        <f t="shared" si="4"/>
        <v>5273.9365926542278</v>
      </c>
      <c r="F27" s="3">
        <f t="shared" si="4"/>
        <v>2787.6648242193187</v>
      </c>
      <c r="J27" s="3">
        <v>31580.33</v>
      </c>
      <c r="K27" s="1" t="s">
        <v>18</v>
      </c>
    </row>
    <row r="29" spans="1:11">
      <c r="A29" s="13">
        <v>40360</v>
      </c>
      <c r="B29" s="2">
        <f>SUM(B23:B28)</f>
        <v>169408.66404673952</v>
      </c>
      <c r="C29" s="2">
        <f t="shared" ref="C29:F29" si="5">SUM(C23:C28)</f>
        <v>609438.25770106947</v>
      </c>
      <c r="D29" s="2">
        <f t="shared" si="5"/>
        <v>208862.07038241584</v>
      </c>
      <c r="E29" s="2">
        <f t="shared" si="5"/>
        <v>225122.74697649924</v>
      </c>
      <c r="F29" s="2">
        <f t="shared" si="5"/>
        <v>118993.99089327613</v>
      </c>
      <c r="J29" s="10">
        <f>SUM(J23:J28)</f>
        <v>1331825.7300000002</v>
      </c>
    </row>
    <row r="30" spans="1:11">
      <c r="D30" s="3">
        <v>208862</v>
      </c>
    </row>
    <row r="31" spans="1:11">
      <c r="D31" s="3">
        <f>D30/5</f>
        <v>41772.400000000001</v>
      </c>
      <c r="E31" s="3">
        <f>D31*0.65</f>
        <v>27152.06</v>
      </c>
    </row>
    <row r="32" spans="1:11">
      <c r="D32" s="3">
        <f>D31</f>
        <v>41772.400000000001</v>
      </c>
      <c r="E32" s="3">
        <f t="shared" ref="E32:E35" si="6">D32*0.65</f>
        <v>27152.06</v>
      </c>
    </row>
    <row r="33" spans="4:6">
      <c r="D33" s="3">
        <f t="shared" ref="D33:D35" si="7">D32</f>
        <v>41772.400000000001</v>
      </c>
      <c r="E33" s="3">
        <f t="shared" si="6"/>
        <v>27152.06</v>
      </c>
    </row>
    <row r="34" spans="4:6">
      <c r="D34" s="3">
        <f t="shared" si="7"/>
        <v>41772.400000000001</v>
      </c>
      <c r="E34" s="3">
        <f t="shared" si="6"/>
        <v>27152.06</v>
      </c>
    </row>
    <row r="35" spans="4:6">
      <c r="D35" s="3">
        <f t="shared" si="7"/>
        <v>41772.400000000001</v>
      </c>
      <c r="E35" s="3">
        <f t="shared" si="6"/>
        <v>27152.06</v>
      </c>
    </row>
    <row r="36" spans="4:6">
      <c r="D36" s="3">
        <f>SUM(D31:D35)</f>
        <v>208862</v>
      </c>
      <c r="E36" s="3">
        <f>SUM(E31:E35)</f>
        <v>135760.30000000002</v>
      </c>
      <c r="F36" s="3">
        <f>D36-E36</f>
        <v>73101.699999999983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Gavin McCloskey</cp:lastModifiedBy>
  <dcterms:created xsi:type="dcterms:W3CDTF">2009-11-20T22:50:57Z</dcterms:created>
  <dcterms:modified xsi:type="dcterms:W3CDTF">2010-07-09T08:35:12Z</dcterms:modified>
</cp:coreProperties>
</file>