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externalReferences>
    <externalReference r:id="rId5"/>
  </externalReferences>
  <definedNames/>
  <calcPr/>
  <extLst>
    <ext uri="GoogleSheetsCustomDataVersion1">
      <go:sheetsCustomData xmlns:go="http://customooxmlschemas.google.com/" r:id="rId6" roundtripDataSignature="AMtx7mj+qgku4zbjxxrfs/RrB7LiipaZwg=="/>
    </ext>
  </extLst>
</workbook>
</file>

<file path=xl/sharedStrings.xml><?xml version="1.0" encoding="utf-8"?>
<sst xmlns="http://schemas.openxmlformats.org/spreadsheetml/2006/main" count="213" uniqueCount="88">
  <si>
    <t>Year ended 5 Apr 2015</t>
  </si>
  <si>
    <t>Year ended 5 Apr 2016</t>
  </si>
  <si>
    <t>Year ended 5 Apr 2017</t>
  </si>
  <si>
    <t>Year ended 5 Apr 2018</t>
  </si>
  <si>
    <t>Year ended 5 Apr 2019</t>
  </si>
  <si>
    <t>Year ended 5 Apr 2020</t>
  </si>
  <si>
    <t>Year ended 5 Apr 2021</t>
  </si>
  <si>
    <t>Income Statement 2015</t>
  </si>
  <si>
    <t>Income Statement 2016</t>
  </si>
  <si>
    <t>Income Statement 2017</t>
  </si>
  <si>
    <t>Income Statement 2018</t>
  </si>
  <si>
    <t>Income Statement 2019</t>
  </si>
  <si>
    <t>Income Statement 2020</t>
  </si>
  <si>
    <t>Income Statement 2021</t>
  </si>
  <si>
    <t>JB Transfer in ex MARS</t>
  </si>
  <si>
    <t>Jill Contribution</t>
  </si>
  <si>
    <t>Net Rent Q1</t>
  </si>
  <si>
    <t>BABOR Rent</t>
  </si>
  <si>
    <t>Net Rent Q2</t>
  </si>
  <si>
    <t>7% Bond</t>
  </si>
  <si>
    <t>Net Rent Q3</t>
  </si>
  <si>
    <t>Net Rent Q4</t>
  </si>
  <si>
    <t>TOTAL IN</t>
  </si>
  <si>
    <t>Interest Received</t>
  </si>
  <si>
    <t>TOTAL INTEREST</t>
  </si>
  <si>
    <t>Net Income</t>
  </si>
  <si>
    <t>Expenditure</t>
  </si>
  <si>
    <t>JMW Solicitors new lease</t>
  </si>
  <si>
    <t>Building Maintenance Utilities</t>
  </si>
  <si>
    <t>Rates</t>
  </si>
  <si>
    <t>Property admin fee</t>
  </si>
  <si>
    <t>Property Revaluation</t>
  </si>
  <si>
    <t>Pension Practitioner Fees to Feb 17</t>
  </si>
  <si>
    <t>Premises Repairs</t>
  </si>
  <si>
    <t>Professional Fees</t>
  </si>
  <si>
    <t>Pension Practitioner Fees</t>
  </si>
  <si>
    <t>Pension Practitioner Fees to Feb 18</t>
  </si>
  <si>
    <t>Legal Fees</t>
  </si>
  <si>
    <t>Utilities</t>
  </si>
  <si>
    <t>Building repairs</t>
  </si>
  <si>
    <t>Building Maintenance</t>
  </si>
  <si>
    <t>JB Contributions</t>
  </si>
  <si>
    <t>JB share of writedown</t>
  </si>
  <si>
    <t>GGT Contributions</t>
  </si>
  <si>
    <t>GGT share of writedown</t>
  </si>
  <si>
    <t>Assets Write down</t>
  </si>
  <si>
    <t>Asset Writedown</t>
  </si>
  <si>
    <t>TOTAL OUT</t>
  </si>
  <si>
    <t>Net Contribution to fund:</t>
  </si>
  <si>
    <t>Net outflow from fund:</t>
  </si>
  <si>
    <t>BALANCE SHEET</t>
  </si>
  <si>
    <t xml:space="preserve"> to 5 Apr 2015</t>
  </si>
  <si>
    <t xml:space="preserve"> to 5 Apr 2016</t>
  </si>
  <si>
    <t>to 5 Apr 2017</t>
  </si>
  <si>
    <t>to 5 Apr 2018</t>
  </si>
  <si>
    <t>to 5 Apr 2019</t>
  </si>
  <si>
    <t>to 5 Apr 2020</t>
  </si>
  <si>
    <t>to 5 Apr 2021</t>
  </si>
  <si>
    <t>Fixed Assets</t>
  </si>
  <si>
    <t>Property</t>
  </si>
  <si>
    <t>39 Oxford Road, Altrincham</t>
  </si>
  <si>
    <t>Property Asset 1</t>
  </si>
  <si>
    <t>Investments</t>
  </si>
  <si>
    <t>Telephone House Sheffield</t>
  </si>
  <si>
    <t>Property Asset 2</t>
  </si>
  <si>
    <t>Current Assets</t>
  </si>
  <si>
    <t>Cash in bank</t>
  </si>
  <si>
    <t>Asset 30 Account</t>
  </si>
  <si>
    <t>Deposit Account</t>
  </si>
  <si>
    <t>Current Account</t>
  </si>
  <si>
    <t>Sheridan Binnie Loan</t>
  </si>
  <si>
    <t>Business Loan</t>
  </si>
  <si>
    <t>Investments / Loans Made</t>
  </si>
  <si>
    <t>Sheridan Binnie Limited</t>
  </si>
  <si>
    <t>Liabilities</t>
  </si>
  <si>
    <t>Creditor - loans</t>
  </si>
  <si>
    <t>Creditor</t>
  </si>
  <si>
    <t>Trade Creditors</t>
  </si>
  <si>
    <t>Creditors Control Account</t>
  </si>
  <si>
    <t>VAT Liability</t>
  </si>
  <si>
    <t>VAT Control</t>
  </si>
  <si>
    <t>Net Current Assets / Liabilities</t>
  </si>
  <si>
    <t>Net Assets</t>
  </si>
  <si>
    <t>Total Assets less current liabilities</t>
  </si>
  <si>
    <t>Pre drawdown</t>
  </si>
  <si>
    <t>J Beardwood Total Equity</t>
  </si>
  <si>
    <t>GG Thorburn Total Equity</t>
  </si>
  <si>
    <t>Capital &amp; Reserves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</si>
</sst>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£&quot;#,##0.00;[Red]\-&quot;£&quot;#,##0.00"/>
    <numFmt numFmtId="165" formatCode="&quot;£&quot;#,##0;[Red]&quot;£&quot;#,##0"/>
    <numFmt numFmtId="166" formatCode="&quot;£&quot;#,##0.00"/>
    <numFmt numFmtId="167" formatCode="&quot;£&quot;#,##0"/>
  </numFmts>
  <fonts count="16">
    <font>
      <sz val="11.0"/>
      <color theme="1"/>
      <name val="Arialmt"/>
    </font>
    <font>
      <sz val="14.0"/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sz val="11.0"/>
      <color theme="1"/>
      <name val="Calibri"/>
    </font>
    <font>
      <sz val="11.0"/>
      <color rgb="FFBF9000"/>
      <name val="Calibri"/>
    </font>
    <font>
      <b/>
      <sz val="11.0"/>
      <color rgb="FF00B050"/>
      <name val="Calibri"/>
    </font>
    <font>
      <sz val="11.0"/>
      <color rgb="FF00B050"/>
      <name val="Calibri"/>
    </font>
    <font>
      <sz val="11.0"/>
      <color theme="0"/>
      <name val="Calibri"/>
    </font>
    <font>
      <b/>
      <u/>
      <sz val="11.0"/>
      <color theme="0"/>
      <name val="Calibri"/>
    </font>
    <font>
      <b/>
      <u/>
      <sz val="11.0"/>
      <color theme="0"/>
      <name val="Calibri"/>
    </font>
    <font>
      <color theme="1"/>
      <name val="Calibri"/>
    </font>
    <font>
      <b/>
      <u/>
      <sz val="11.0"/>
      <color theme="1"/>
      <name val="Calibri"/>
    </font>
    <font>
      <b/>
      <sz val="9.0"/>
      <color theme="1"/>
      <name val="Calibri"/>
    </font>
    <font>
      <sz val="9.0"/>
      <color theme="1"/>
      <name val="Calibri"/>
    </font>
    <font>
      <b/>
      <sz val="12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</fills>
  <borders count="6">
    <border/>
    <border>
      <top style="thin">
        <color rgb="FF000000"/>
      </top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0" numFmtId="164" xfId="0" applyFont="1" applyNumberFormat="1"/>
    <xf borderId="1" fillId="0" fontId="2" numFmtId="164" xfId="0" applyBorder="1" applyFont="1" applyNumberFormat="1"/>
    <xf borderId="2" fillId="0" fontId="2" numFmtId="164" xfId="0" applyBorder="1" applyFont="1" applyNumberFormat="1"/>
    <xf borderId="2" fillId="0" fontId="0" numFmtId="164" xfId="0" applyBorder="1" applyFont="1" applyNumberFormat="1"/>
    <xf borderId="3" fillId="0" fontId="2" numFmtId="164" xfId="0" applyBorder="1" applyFont="1" applyNumberFormat="1"/>
    <xf borderId="0" fillId="0" fontId="2" numFmtId="164" xfId="0" applyFont="1" applyNumberFormat="1"/>
    <xf borderId="0" fillId="0" fontId="3" numFmtId="164" xfId="0" applyFont="1" applyNumberFormat="1"/>
    <xf borderId="0" fillId="0" fontId="4" numFmtId="164" xfId="0" applyFont="1" applyNumberFormat="1"/>
    <xf borderId="0" fillId="0" fontId="5" numFmtId="164" xfId="0" applyFont="1" applyNumberFormat="1"/>
    <xf borderId="4" fillId="0" fontId="2" numFmtId="164" xfId="0" applyBorder="1" applyFont="1" applyNumberFormat="1"/>
    <xf borderId="0" fillId="0" fontId="0" numFmtId="165" xfId="0" applyFont="1" applyNumberFormat="1"/>
    <xf borderId="0" fillId="0" fontId="6" numFmtId="0" xfId="0" applyFont="1"/>
    <xf borderId="0" fillId="0" fontId="7" numFmtId="0" xfId="0" applyFont="1"/>
    <xf borderId="0" fillId="0" fontId="7" numFmtId="166" xfId="0" applyFont="1" applyNumberFormat="1"/>
    <xf borderId="5" fillId="2" fontId="8" numFmtId="0" xfId="0" applyBorder="1" applyFill="1" applyFont="1"/>
    <xf borderId="5" fillId="2" fontId="9" numFmtId="49" xfId="0" applyAlignment="1" applyBorder="1" applyFont="1" applyNumberFormat="1">
      <alignment horizontal="center"/>
    </xf>
    <xf borderId="5" fillId="2" fontId="10" numFmtId="0" xfId="0" applyAlignment="1" applyBorder="1" applyFont="1">
      <alignment horizontal="center"/>
    </xf>
    <xf borderId="0" fillId="0" fontId="0" numFmtId="166" xfId="0" applyFont="1" applyNumberFormat="1"/>
    <xf borderId="0" fillId="0" fontId="0" numFmtId="167" xfId="0" applyFont="1" applyNumberFormat="1"/>
    <xf borderId="0" fillId="0" fontId="11" numFmtId="0" xfId="0" applyFont="1"/>
    <xf borderId="1" fillId="0" fontId="2" numFmtId="167" xfId="0" applyBorder="1" applyFont="1" applyNumberFormat="1"/>
    <xf borderId="1" fillId="0" fontId="2" numFmtId="166" xfId="0" applyBorder="1" applyFont="1" applyNumberFormat="1"/>
    <xf borderId="0" fillId="0" fontId="12" numFmtId="0" xfId="0" applyFont="1"/>
    <xf borderId="2" fillId="0" fontId="2" numFmtId="0" xfId="0" applyBorder="1" applyFont="1"/>
    <xf borderId="0" fillId="0" fontId="2" numFmtId="167" xfId="0" applyFont="1" applyNumberFormat="1"/>
    <xf borderId="0" fillId="0" fontId="2" numFmtId="166" xfId="0" applyFont="1" applyNumberFormat="1"/>
    <xf borderId="3" fillId="0" fontId="2" numFmtId="166" xfId="0" applyBorder="1" applyFont="1" applyNumberFormat="1"/>
    <xf borderId="2" fillId="0" fontId="13" numFmtId="0" xfId="0" applyBorder="1" applyFont="1"/>
    <xf borderId="0" fillId="0" fontId="14" numFmtId="0" xfId="0" applyFont="1"/>
    <xf borderId="2" fillId="0" fontId="14" numFmtId="0" xfId="0" applyBorder="1" applyFont="1"/>
    <xf borderId="2" fillId="0" fontId="13" numFmtId="167" xfId="0" applyBorder="1" applyFont="1" applyNumberFormat="1"/>
    <xf borderId="2" fillId="0" fontId="13" numFmtId="166" xfId="0" applyBorder="1" applyFont="1" applyNumberFormat="1"/>
    <xf borderId="2" fillId="0" fontId="15" numFmtId="166" xfId="0" applyBorder="1" applyFont="1" applyNumberFormat="1"/>
    <xf borderId="0" fillId="0" fontId="1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Official%20Documents/Pension%20Scheme%20SB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Transfer IN records"/>
      <sheetName val="HMRC"/>
      <sheetName val="TransactionHistory"/>
      <sheetName val=" Plan Values"/>
      <sheetName val="VAT"/>
      <sheetName val="Current Account"/>
      <sheetName val="Asset30"/>
      <sheetName val="P&amp;L"/>
      <sheetName val="Balance Sheet"/>
      <sheetName val="Rent receipts"/>
      <sheetName val="Sheffield"/>
      <sheetName val="Info for members"/>
      <sheetName val="Sheet1"/>
      <sheetName val="Govt Gateway"/>
      <sheetName val="Drawdowns "/>
      <sheetName val="Oxford Road Comple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3.88"/>
    <col customWidth="1" min="2" max="2" width="10.13"/>
    <col customWidth="1" min="3" max="3" width="10.0"/>
    <col customWidth="1" min="4" max="4" width="2.5"/>
    <col customWidth="1" min="5" max="5" width="11.13"/>
    <col customWidth="1" min="6" max="6" width="1.38"/>
    <col customWidth="1" min="7" max="7" width="20.63"/>
    <col customWidth="1" min="8" max="9" width="11.5"/>
    <col customWidth="1" min="10" max="10" width="4.38"/>
    <col customWidth="1" min="11" max="11" width="26.88"/>
    <col customWidth="1" min="12" max="12" width="11.5"/>
    <col customWidth="1" min="13" max="13" width="15.0"/>
    <col customWidth="1" min="14" max="14" width="4.38"/>
    <col customWidth="1" min="15" max="15" width="24.38"/>
    <col customWidth="1" min="16" max="16" width="11.88"/>
    <col customWidth="1" min="17" max="17" width="15.13"/>
    <col customWidth="1" min="18" max="18" width="2.38"/>
    <col customWidth="1" min="19" max="19" width="22.88"/>
    <col customWidth="1" min="20" max="20" width="11.0"/>
    <col customWidth="1" min="21" max="21" width="13.13"/>
    <col customWidth="1" min="22" max="22" width="2.13"/>
    <col customWidth="1" min="23" max="23" width="22.88"/>
    <col customWidth="1" min="24" max="24" width="10.88"/>
    <col customWidth="1" min="25" max="25" width="13.13"/>
    <col customWidth="1" min="26" max="26" width="2.5"/>
    <col customWidth="1" min="27" max="27" width="26.63"/>
    <col customWidth="1" min="28" max="28" width="10.63"/>
    <col customWidth="1" min="29" max="29" width="13.13"/>
  </cols>
  <sheetData>
    <row r="1" ht="13.5" customHeight="1">
      <c r="A1" s="1" t="s">
        <v>0</v>
      </c>
      <c r="G1" s="1" t="s">
        <v>1</v>
      </c>
      <c r="K1" s="1" t="s">
        <v>2</v>
      </c>
      <c r="O1" s="1" t="s">
        <v>3</v>
      </c>
      <c r="S1" s="1" t="s">
        <v>4</v>
      </c>
      <c r="W1" s="1" t="s">
        <v>5</v>
      </c>
      <c r="AA1" s="1" t="s">
        <v>6</v>
      </c>
    </row>
    <row r="2" ht="13.5" customHeight="1">
      <c r="A2" s="2" t="s">
        <v>7</v>
      </c>
      <c r="G2" s="2" t="s">
        <v>8</v>
      </c>
      <c r="K2" s="2" t="s">
        <v>9</v>
      </c>
      <c r="O2" s="2" t="s">
        <v>10</v>
      </c>
      <c r="S2" s="2" t="s">
        <v>11</v>
      </c>
      <c r="W2" s="2" t="s">
        <v>12</v>
      </c>
      <c r="AA2" s="2" t="s">
        <v>13</v>
      </c>
    </row>
    <row r="3" ht="13.5" customHeight="1">
      <c r="A3" s="3" t="s">
        <v>14</v>
      </c>
      <c r="B3" s="3"/>
      <c r="C3" s="3">
        <v>756.37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3.5" customHeight="1">
      <c r="A4" s="3" t="s">
        <v>15</v>
      </c>
      <c r="B4" s="3"/>
      <c r="C4" s="3">
        <v>405.38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ht="13.5" customHeight="1">
      <c r="A5" s="3" t="s">
        <v>16</v>
      </c>
      <c r="B5" s="3">
        <v>5400.0</v>
      </c>
      <c r="C5" s="3"/>
      <c r="D5" s="3"/>
      <c r="E5" s="3"/>
      <c r="F5" s="3"/>
      <c r="G5" s="3" t="s">
        <v>16</v>
      </c>
      <c r="H5" s="3" t="str">
        <f>'[1]Rent receipts'!C21+'[1]Rent receipts'!C22+'[1]Rent receipts'!C23</f>
        <v>#REF!</v>
      </c>
      <c r="I5" s="3"/>
      <c r="J5" s="3"/>
      <c r="K5" s="3" t="s">
        <v>16</v>
      </c>
      <c r="L5" s="3">
        <v>6945.75</v>
      </c>
      <c r="M5" s="3"/>
      <c r="N5" s="3"/>
      <c r="O5" s="3" t="s">
        <v>17</v>
      </c>
      <c r="P5" s="3">
        <f>2431*3</f>
        <v>7293</v>
      </c>
      <c r="Q5" s="3"/>
      <c r="R5" s="3"/>
      <c r="S5" s="3" t="s">
        <v>17</v>
      </c>
      <c r="T5" s="3">
        <v>0.0</v>
      </c>
      <c r="U5" s="3"/>
      <c r="V5" s="3"/>
      <c r="W5" s="3" t="s">
        <v>17</v>
      </c>
      <c r="X5" s="3">
        <v>0.0</v>
      </c>
      <c r="Y5" s="3"/>
      <c r="Z5" s="3"/>
      <c r="AA5" s="3" t="s">
        <v>17</v>
      </c>
      <c r="AB5" s="3">
        <v>0.0</v>
      </c>
      <c r="AC5" s="3"/>
    </row>
    <row r="6" ht="13.5" customHeight="1">
      <c r="A6" s="3" t="s">
        <v>18</v>
      </c>
      <c r="B6" s="3">
        <v>6000.0</v>
      </c>
      <c r="C6" s="3"/>
      <c r="D6" s="3"/>
      <c r="E6" s="3"/>
      <c r="F6" s="3"/>
      <c r="G6" s="3" t="s">
        <v>18</v>
      </c>
      <c r="H6" s="3" t="str">
        <f>'[1]Rent receipts'!C26+'[1]Rent receipts'!C25+'[1]Rent receipts'!C24</f>
        <v>#REF!</v>
      </c>
      <c r="I6" s="3"/>
      <c r="J6" s="3"/>
      <c r="K6" s="3" t="s">
        <v>18</v>
      </c>
      <c r="L6" s="3">
        <v>6945.75</v>
      </c>
      <c r="M6" s="3"/>
      <c r="N6" s="3"/>
      <c r="O6" s="3" t="s">
        <v>19</v>
      </c>
      <c r="P6" s="3">
        <v>6347.82</v>
      </c>
      <c r="Q6" s="3"/>
      <c r="R6" s="3"/>
      <c r="S6" s="3" t="s">
        <v>19</v>
      </c>
      <c r="T6" s="3">
        <v>0.0</v>
      </c>
      <c r="U6" s="3"/>
      <c r="V6" s="3"/>
      <c r="W6" s="3" t="s">
        <v>19</v>
      </c>
      <c r="X6" s="3">
        <v>0.0</v>
      </c>
      <c r="Y6" s="3"/>
      <c r="Z6" s="3"/>
      <c r="AA6" s="3" t="s">
        <v>19</v>
      </c>
      <c r="AB6" s="3">
        <v>0.0</v>
      </c>
      <c r="AC6" s="3"/>
    </row>
    <row r="7" ht="13.5" customHeight="1">
      <c r="A7" s="3" t="s">
        <v>20</v>
      </c>
      <c r="B7" s="3">
        <v>6000.0</v>
      </c>
      <c r="C7" s="3"/>
      <c r="D7" s="3"/>
      <c r="E7" s="3"/>
      <c r="F7" s="3"/>
      <c r="G7" s="3" t="s">
        <v>20</v>
      </c>
      <c r="H7" s="3" t="str">
        <f>'[1]Rent receipts'!C29+'[1]Rent receipts'!C28+'[1]Rent receipts'!C27</f>
        <v>#REF!</v>
      </c>
      <c r="I7" s="3"/>
      <c r="J7" s="3"/>
      <c r="K7" s="3" t="s">
        <v>20</v>
      </c>
      <c r="L7" s="3">
        <v>7293.0</v>
      </c>
      <c r="M7" s="3"/>
      <c r="N7" s="3"/>
      <c r="O7" s="3"/>
      <c r="P7" s="3">
        <v>0.0</v>
      </c>
      <c r="Q7" s="3"/>
      <c r="R7" s="3"/>
      <c r="S7" s="3"/>
      <c r="T7" s="3">
        <v>0.0</v>
      </c>
      <c r="U7" s="3"/>
      <c r="V7" s="3"/>
      <c r="W7" s="3"/>
      <c r="X7" s="3">
        <v>0.0</v>
      </c>
      <c r="Y7" s="3"/>
      <c r="Z7" s="3"/>
      <c r="AA7" s="3"/>
      <c r="AB7" s="3">
        <v>0.0</v>
      </c>
      <c r="AC7" s="3"/>
    </row>
    <row r="8" ht="13.5" customHeight="1">
      <c r="A8" s="3" t="s">
        <v>21</v>
      </c>
      <c r="B8" s="3">
        <v>6300.0</v>
      </c>
      <c r="C8" s="3"/>
      <c r="D8" s="3"/>
      <c r="E8" s="3"/>
      <c r="F8" s="3"/>
      <c r="G8" s="3" t="s">
        <v>21</v>
      </c>
      <c r="H8" s="3" t="str">
        <f>'[1]Rent receipts'!C34+'[1]Rent receipts'!C33+'[1]Rent receipts'!C32</f>
        <v>#REF!</v>
      </c>
      <c r="I8" s="3"/>
      <c r="J8" s="3"/>
      <c r="K8" s="3" t="s">
        <v>21</v>
      </c>
      <c r="L8" s="3">
        <v>7293.0</v>
      </c>
      <c r="M8" s="3"/>
      <c r="N8" s="3"/>
      <c r="O8" s="3"/>
      <c r="P8" s="3">
        <v>0.0</v>
      </c>
      <c r="Q8" s="3"/>
      <c r="R8" s="3"/>
      <c r="S8" s="3"/>
      <c r="T8" s="3">
        <v>0.0</v>
      </c>
      <c r="U8" s="3"/>
      <c r="V8" s="3"/>
      <c r="W8" s="3"/>
      <c r="X8" s="3">
        <v>0.0</v>
      </c>
      <c r="Y8" s="3"/>
      <c r="Z8" s="3"/>
      <c r="AA8" s="3"/>
      <c r="AB8" s="3">
        <v>0.0</v>
      </c>
      <c r="AC8" s="3"/>
    </row>
    <row r="9" ht="13.5" customHeight="1">
      <c r="A9" s="3"/>
      <c r="B9" s="4">
        <f>SUM(B5:B8)</f>
        <v>23700</v>
      </c>
      <c r="C9" s="3"/>
      <c r="D9" s="3"/>
      <c r="E9" s="3"/>
      <c r="F9" s="3"/>
      <c r="G9" s="3"/>
      <c r="H9" s="4" t="str">
        <f>SUM(H5:H8)</f>
        <v>#REF!</v>
      </c>
      <c r="I9" s="3"/>
      <c r="J9" s="3"/>
      <c r="K9" s="3"/>
      <c r="L9" s="4">
        <f>SUM(L5:L8)</f>
        <v>28477.5</v>
      </c>
      <c r="M9" s="3"/>
      <c r="N9" s="3"/>
      <c r="O9" s="3"/>
      <c r="P9" s="4">
        <f>SUM(P5:P8)</f>
        <v>13640.82</v>
      </c>
      <c r="Q9" s="3"/>
      <c r="R9" s="3"/>
      <c r="S9" s="3"/>
      <c r="T9" s="4">
        <f>SUM(T5:T8)</f>
        <v>0</v>
      </c>
      <c r="U9" s="3"/>
      <c r="V9" s="3"/>
      <c r="W9" s="3"/>
      <c r="X9" s="4">
        <f>SUM(X5:X8)</f>
        <v>0</v>
      </c>
      <c r="Y9" s="3"/>
      <c r="Z9" s="3"/>
      <c r="AA9" s="3"/>
      <c r="AB9" s="4">
        <f>SUM(AB5:AB8)</f>
        <v>0</v>
      </c>
      <c r="AC9" s="3"/>
    </row>
    <row r="10" ht="13.5" customHeight="1">
      <c r="A10" s="5" t="s">
        <v>22</v>
      </c>
      <c r="B10" s="5"/>
      <c r="C10" s="6">
        <f>SUM(B3:C8)</f>
        <v>24861.75</v>
      </c>
      <c r="D10" s="3"/>
      <c r="E10" s="3">
        <f>B9*1.2</f>
        <v>28440</v>
      </c>
      <c r="F10" s="3"/>
      <c r="G10" s="5" t="s">
        <v>22</v>
      </c>
      <c r="H10" s="5"/>
      <c r="I10" s="5" t="str">
        <f>SUM(H3:I8)</f>
        <v>#REF!</v>
      </c>
      <c r="J10" s="3"/>
      <c r="K10" s="5" t="s">
        <v>22</v>
      </c>
      <c r="L10" s="5"/>
      <c r="M10" s="5">
        <f>SUM(L3:M8)</f>
        <v>28477.5</v>
      </c>
      <c r="N10" s="3"/>
      <c r="O10" s="5" t="s">
        <v>22</v>
      </c>
      <c r="P10" s="5"/>
      <c r="Q10" s="5">
        <f>SUM(P3:Q8)</f>
        <v>13640.82</v>
      </c>
      <c r="R10" s="3"/>
      <c r="S10" s="5" t="s">
        <v>22</v>
      </c>
      <c r="T10" s="5"/>
      <c r="U10" s="5">
        <f>SUM(T3:U8)</f>
        <v>0</v>
      </c>
      <c r="V10" s="3"/>
      <c r="W10" s="5" t="s">
        <v>22</v>
      </c>
      <c r="X10" s="5"/>
      <c r="Y10" s="5">
        <f>SUM(X3:Y8)</f>
        <v>0</v>
      </c>
      <c r="Z10" s="3"/>
      <c r="AA10" s="5" t="s">
        <v>22</v>
      </c>
      <c r="AB10" s="5"/>
      <c r="AC10" s="5">
        <f>SUM(AB3:AC8)</f>
        <v>0</v>
      </c>
    </row>
    <row r="11" ht="13.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ht="13.5" customHeight="1">
      <c r="A12" s="3" t="s">
        <v>23</v>
      </c>
      <c r="B12" s="3"/>
      <c r="C12" s="3" t="str">
        <f>[1]Asset30!J27</f>
        <v>#ERROR!</v>
      </c>
      <c r="D12" s="3"/>
      <c r="E12" s="3"/>
      <c r="F12" s="3"/>
      <c r="G12" s="3" t="s">
        <v>23</v>
      </c>
      <c r="H12" s="3"/>
      <c r="I12" s="3" t="str">
        <f>[1]Asset30!J43</f>
        <v>#ERROR!</v>
      </c>
      <c r="J12" s="3"/>
      <c r="K12" s="3" t="s">
        <v>23</v>
      </c>
      <c r="L12" s="3"/>
      <c r="M12" s="3">
        <v>4432.55</v>
      </c>
      <c r="N12" s="3"/>
      <c r="O12" s="3" t="s">
        <v>23</v>
      </c>
      <c r="P12" s="3"/>
      <c r="Q12" s="3">
        <v>325.5</v>
      </c>
      <c r="R12" s="3"/>
      <c r="S12" s="3" t="s">
        <v>23</v>
      </c>
      <c r="T12" s="3"/>
      <c r="U12" s="3">
        <v>242.96</v>
      </c>
      <c r="V12" s="3"/>
      <c r="W12" s="3" t="s">
        <v>23</v>
      </c>
      <c r="X12" s="3"/>
      <c r="Y12" s="3">
        <v>13.82</v>
      </c>
      <c r="Z12" s="3"/>
      <c r="AA12" s="3" t="s">
        <v>23</v>
      </c>
      <c r="AB12" s="3"/>
      <c r="AC12" s="3">
        <v>99.3</v>
      </c>
    </row>
    <row r="13" ht="13.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ht="13.5" customHeight="1">
      <c r="A14" s="3"/>
      <c r="B14" s="3"/>
      <c r="C14" s="3"/>
      <c r="D14" s="3"/>
      <c r="E14" s="3"/>
      <c r="F14" s="3"/>
      <c r="G14" s="7" t="s">
        <v>24</v>
      </c>
      <c r="H14" s="7"/>
      <c r="I14" s="7" t="str">
        <f>SUM(I12:I13)</f>
        <v>#ERROR!</v>
      </c>
      <c r="J14" s="3"/>
      <c r="K14" s="7" t="s">
        <v>24</v>
      </c>
      <c r="L14" s="7"/>
      <c r="M14" s="7">
        <f>SUM(M12:M13)</f>
        <v>4432.55</v>
      </c>
      <c r="N14" s="3"/>
      <c r="O14" s="7" t="s">
        <v>24</v>
      </c>
      <c r="P14" s="7"/>
      <c r="Q14" s="7">
        <f>SUM(Q12:Q13)</f>
        <v>325.5</v>
      </c>
      <c r="R14" s="3"/>
      <c r="S14" s="7" t="s">
        <v>24</v>
      </c>
      <c r="T14" s="7"/>
      <c r="U14" s="7">
        <f>SUM(U12:U13)</f>
        <v>242.96</v>
      </c>
      <c r="V14" s="3"/>
      <c r="W14" s="7" t="s">
        <v>24</v>
      </c>
      <c r="X14" s="7"/>
      <c r="Y14" s="7">
        <f>SUM(Y12:Y13)</f>
        <v>13.82</v>
      </c>
      <c r="Z14" s="3"/>
      <c r="AA14" s="7" t="s">
        <v>24</v>
      </c>
      <c r="AB14" s="7"/>
      <c r="AC14" s="7">
        <f>SUM(AC12:AC13)</f>
        <v>99.3</v>
      </c>
    </row>
    <row r="15" ht="13.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ht="13.5" customHeight="1">
      <c r="A16" s="8" t="s">
        <v>25</v>
      </c>
      <c r="B16" s="8"/>
      <c r="C16" s="5" t="str">
        <f>C12+C10</f>
        <v>#ERROR!</v>
      </c>
      <c r="D16" s="8"/>
      <c r="E16" s="8"/>
      <c r="F16" s="8"/>
      <c r="G16" s="8" t="s">
        <v>25</v>
      </c>
      <c r="H16" s="8"/>
      <c r="I16" s="5" t="str">
        <f>I10+I14</f>
        <v>#REF!</v>
      </c>
      <c r="J16" s="8"/>
      <c r="K16" s="8" t="s">
        <v>25</v>
      </c>
      <c r="L16" s="8"/>
      <c r="M16" s="5">
        <f>M10+M14</f>
        <v>32910.05</v>
      </c>
      <c r="N16" s="8"/>
      <c r="O16" s="8" t="s">
        <v>25</v>
      </c>
      <c r="P16" s="8"/>
      <c r="Q16" s="5">
        <f>Q10+Q14</f>
        <v>13966.32</v>
      </c>
      <c r="R16" s="8"/>
      <c r="S16" s="8" t="s">
        <v>25</v>
      </c>
      <c r="T16" s="8"/>
      <c r="U16" s="5">
        <f>U10+U14</f>
        <v>242.96</v>
      </c>
      <c r="V16" s="8"/>
      <c r="W16" s="8" t="s">
        <v>25</v>
      </c>
      <c r="X16" s="8"/>
      <c r="Y16" s="5">
        <f>Y10+Y14</f>
        <v>13.82</v>
      </c>
      <c r="Z16" s="8"/>
      <c r="AA16" s="8" t="s">
        <v>25</v>
      </c>
      <c r="AB16" s="8"/>
      <c r="AC16" s="5">
        <f>AC10+AC14</f>
        <v>99.3</v>
      </c>
    </row>
    <row r="17" ht="13.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ht="13.5" customHeight="1">
      <c r="A18" s="8" t="s">
        <v>26</v>
      </c>
      <c r="B18" s="3"/>
      <c r="C18" s="3"/>
      <c r="D18" s="3"/>
      <c r="E18" s="3"/>
      <c r="F18" s="3"/>
      <c r="G18" s="8" t="s">
        <v>26</v>
      </c>
      <c r="H18" s="3"/>
      <c r="I18" s="3"/>
      <c r="J18" s="3"/>
      <c r="K18" s="8" t="s">
        <v>26</v>
      </c>
      <c r="L18" s="3"/>
      <c r="M18" s="3"/>
      <c r="N18" s="3"/>
      <c r="O18" s="8" t="s">
        <v>26</v>
      </c>
      <c r="P18" s="3"/>
      <c r="Q18" s="3"/>
      <c r="R18" s="3"/>
      <c r="S18" s="8" t="s">
        <v>26</v>
      </c>
      <c r="T18" s="3"/>
      <c r="U18" s="3"/>
      <c r="V18" s="3"/>
      <c r="W18" s="8" t="s">
        <v>26</v>
      </c>
      <c r="X18" s="3"/>
      <c r="Y18" s="3"/>
      <c r="Z18" s="3"/>
      <c r="AA18" s="8" t="s">
        <v>26</v>
      </c>
      <c r="AB18" s="3"/>
      <c r="AC18" s="3"/>
    </row>
    <row r="19" ht="13.5" customHeight="1">
      <c r="A19" s="3" t="s">
        <v>27</v>
      </c>
      <c r="B19" s="3">
        <v>-500.0</v>
      </c>
      <c r="C19" s="3"/>
      <c r="D19" s="3"/>
      <c r="E19" s="3">
        <f>B19*1.2</f>
        <v>-600</v>
      </c>
      <c r="F19" s="3"/>
      <c r="G19" s="3"/>
      <c r="H19" s="3"/>
      <c r="I19" s="3"/>
      <c r="J19" s="3"/>
      <c r="K19" s="3"/>
      <c r="L19" s="3"/>
      <c r="M19" s="3"/>
      <c r="N19" s="3"/>
      <c r="O19" s="3" t="s">
        <v>28</v>
      </c>
      <c r="P19" s="9">
        <v>-216.93</v>
      </c>
      <c r="Q19" s="3"/>
      <c r="R19" s="3"/>
      <c r="S19" s="3" t="s">
        <v>29</v>
      </c>
      <c r="T19" s="9">
        <v>-1151.57</v>
      </c>
      <c r="U19" s="3"/>
      <c r="V19" s="3"/>
      <c r="W19" s="3" t="s">
        <v>29</v>
      </c>
      <c r="X19" s="9">
        <v>0.0</v>
      </c>
      <c r="Y19" s="3"/>
      <c r="Z19" s="3"/>
      <c r="AA19" s="3" t="s">
        <v>29</v>
      </c>
      <c r="AB19" s="9">
        <v>0.0</v>
      </c>
      <c r="AC19" s="3"/>
    </row>
    <row r="20" ht="13.5" customHeight="1">
      <c r="A20" s="3" t="s">
        <v>30</v>
      </c>
      <c r="B20" s="3">
        <v>-495.0</v>
      </c>
      <c r="C20" s="3"/>
      <c r="D20" s="3"/>
      <c r="E20" s="3">
        <f>B20*1</f>
        <v>-495</v>
      </c>
      <c r="F20" s="3"/>
      <c r="G20" s="3" t="s">
        <v>31</v>
      </c>
      <c r="H20" s="9">
        <v>220000.0</v>
      </c>
      <c r="I20" s="3"/>
      <c r="J20" s="3"/>
      <c r="K20" s="3" t="s">
        <v>32</v>
      </c>
      <c r="L20" s="3">
        <v>-1080.0</v>
      </c>
      <c r="M20" s="3"/>
      <c r="N20" s="3"/>
      <c r="O20" s="3" t="s">
        <v>33</v>
      </c>
      <c r="P20" s="9">
        <v>-1457.0</v>
      </c>
      <c r="Q20" s="3"/>
      <c r="R20" s="3"/>
      <c r="S20" s="3" t="s">
        <v>33</v>
      </c>
      <c r="T20" s="9">
        <v>-285.0</v>
      </c>
      <c r="U20" s="3"/>
      <c r="V20" s="3"/>
      <c r="W20" s="3" t="s">
        <v>33</v>
      </c>
      <c r="X20" s="9">
        <v>0.0</v>
      </c>
      <c r="Y20" s="3"/>
      <c r="Z20" s="3"/>
      <c r="AA20" s="3" t="s">
        <v>33</v>
      </c>
      <c r="AB20" s="9">
        <v>0.0</v>
      </c>
      <c r="AC20" s="3"/>
    </row>
    <row r="21" ht="13.5" customHeight="1">
      <c r="A21" s="3" t="s">
        <v>34</v>
      </c>
      <c r="B21" s="3">
        <v>-2070.0</v>
      </c>
      <c r="C21" s="3"/>
      <c r="D21" s="3"/>
      <c r="E21" s="3">
        <f t="shared" ref="E21:E22" si="1">B21*1.2</f>
        <v>-2484</v>
      </c>
      <c r="F21" s="3"/>
      <c r="G21" s="3" t="s">
        <v>35</v>
      </c>
      <c r="H21" s="3">
        <v>-1035.0</v>
      </c>
      <c r="I21" s="3"/>
      <c r="J21" s="3"/>
      <c r="K21" s="3" t="s">
        <v>36</v>
      </c>
      <c r="L21" s="3">
        <v>-1188.0</v>
      </c>
      <c r="M21" s="3"/>
      <c r="N21" s="3"/>
      <c r="O21" s="3" t="s">
        <v>37</v>
      </c>
      <c r="P21" s="9">
        <v>-2074.73</v>
      </c>
      <c r="Q21" s="3"/>
      <c r="R21" s="3"/>
      <c r="S21" s="3" t="s">
        <v>38</v>
      </c>
      <c r="T21" s="9">
        <v>-231.72</v>
      </c>
      <c r="U21" s="3"/>
      <c r="V21" s="3"/>
      <c r="W21" s="3" t="s">
        <v>38</v>
      </c>
      <c r="X21" s="9">
        <v>0.0</v>
      </c>
      <c r="Y21" s="3"/>
      <c r="Z21" s="3"/>
      <c r="AA21" s="3" t="s">
        <v>38</v>
      </c>
      <c r="AB21" s="9">
        <v>0.0</v>
      </c>
      <c r="AC21" s="3"/>
    </row>
    <row r="22" ht="13.5" customHeight="1">
      <c r="A22" s="3" t="s">
        <v>39</v>
      </c>
      <c r="B22" s="3">
        <v>-1542.6</v>
      </c>
      <c r="C22" s="3"/>
      <c r="D22" s="3"/>
      <c r="E22" s="3">
        <f t="shared" si="1"/>
        <v>-1851.12</v>
      </c>
      <c r="F22" s="3"/>
      <c r="G22" s="3" t="s">
        <v>39</v>
      </c>
      <c r="H22" s="3">
        <f>-2632.5-1075.9</f>
        <v>-3708.4</v>
      </c>
      <c r="I22" s="3"/>
      <c r="J22" s="3"/>
      <c r="K22" s="3" t="s">
        <v>40</v>
      </c>
      <c r="L22" s="3">
        <v>-1075.9</v>
      </c>
      <c r="M22" s="3"/>
      <c r="N22" s="3"/>
      <c r="O22" s="3" t="s">
        <v>34</v>
      </c>
      <c r="P22" s="9">
        <v>-4370.0</v>
      </c>
      <c r="Q22" s="3"/>
      <c r="R22" s="3"/>
      <c r="S22" s="3" t="s">
        <v>35</v>
      </c>
      <c r="T22" s="9">
        <v>-1188.0</v>
      </c>
      <c r="U22" s="3"/>
      <c r="V22" s="3"/>
      <c r="W22" s="3" t="s">
        <v>35</v>
      </c>
      <c r="X22" s="9">
        <v>-1188.0</v>
      </c>
      <c r="Y22" s="3"/>
      <c r="Z22" s="3"/>
      <c r="AA22" s="3" t="s">
        <v>35</v>
      </c>
      <c r="AB22" s="9">
        <v>-900.0</v>
      </c>
      <c r="AC22" s="3"/>
    </row>
    <row r="23" ht="13.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 t="s">
        <v>35</v>
      </c>
      <c r="P23" s="9">
        <v>-1188.0</v>
      </c>
      <c r="Q23" s="3"/>
      <c r="R23" s="3"/>
      <c r="S23" s="3"/>
      <c r="T23" s="9"/>
      <c r="U23" s="3"/>
      <c r="V23" s="3"/>
      <c r="W23" s="3"/>
      <c r="X23" s="9"/>
      <c r="Y23" s="3"/>
      <c r="Z23" s="3"/>
      <c r="AA23" s="3"/>
      <c r="AB23" s="9"/>
      <c r="AC23" s="3"/>
    </row>
    <row r="24" ht="13.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M24" s="3"/>
      <c r="N24" s="3"/>
      <c r="O24" s="3" t="s">
        <v>41</v>
      </c>
      <c r="P24" s="9">
        <v>-3075.38</v>
      </c>
      <c r="Q24" s="3"/>
      <c r="R24" s="3"/>
      <c r="S24" s="3" t="s">
        <v>42</v>
      </c>
      <c r="T24" s="10">
        <v>30406.0878</v>
      </c>
      <c r="U24" s="3"/>
      <c r="V24" s="3"/>
      <c r="W24" s="3" t="s">
        <v>42</v>
      </c>
      <c r="X24" s="11">
        <v>774.96</v>
      </c>
      <c r="Y24" s="3"/>
      <c r="Z24" s="3"/>
      <c r="AA24" s="3" t="s">
        <v>42</v>
      </c>
      <c r="AB24" s="11">
        <v>528.462</v>
      </c>
      <c r="AC24" s="3"/>
    </row>
    <row r="25" ht="13.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 t="s">
        <v>43</v>
      </c>
      <c r="P25" s="9">
        <v>-1584.28</v>
      </c>
      <c r="Q25" s="3"/>
      <c r="R25" s="3"/>
      <c r="S25" s="3" t="s">
        <v>44</v>
      </c>
      <c r="T25" s="10">
        <v>15663.742200000002</v>
      </c>
      <c r="U25" s="3"/>
      <c r="V25" s="3"/>
      <c r="W25" s="3" t="s">
        <v>44</v>
      </c>
      <c r="X25" s="11">
        <v>399.22</v>
      </c>
      <c r="Y25" s="3"/>
      <c r="Z25" s="3"/>
      <c r="AA25" s="3" t="s">
        <v>44</v>
      </c>
      <c r="AB25" s="11">
        <v>272.238</v>
      </c>
      <c r="AC25" s="3"/>
    </row>
    <row r="26" ht="13.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 t="s">
        <v>45</v>
      </c>
      <c r="T26" s="3">
        <v>-43456.5</v>
      </c>
      <c r="U26" s="3"/>
      <c r="V26" s="3"/>
      <c r="W26" s="3" t="s">
        <v>46</v>
      </c>
      <c r="X26" s="3">
        <v>0.0</v>
      </c>
      <c r="Y26" s="3"/>
      <c r="Z26" s="3"/>
      <c r="AA26" s="3" t="s">
        <v>46</v>
      </c>
      <c r="AB26" s="3">
        <v>0.0</v>
      </c>
      <c r="AC26" s="3"/>
    </row>
    <row r="27" ht="13.5" customHeight="1">
      <c r="A27" s="5" t="s">
        <v>47</v>
      </c>
      <c r="B27" s="5"/>
      <c r="C27" s="5">
        <f>SUM(B19:B22)</f>
        <v>-4607.6</v>
      </c>
      <c r="D27" s="3"/>
      <c r="E27" s="3"/>
      <c r="F27" s="3"/>
      <c r="G27" s="5" t="s">
        <v>47</v>
      </c>
      <c r="H27" s="5"/>
      <c r="I27" s="5">
        <f>SUM(H20:H22)</f>
        <v>215256.6</v>
      </c>
      <c r="J27" s="3"/>
      <c r="K27" s="5" t="s">
        <v>47</v>
      </c>
      <c r="L27" s="5"/>
      <c r="M27" s="5">
        <f>SUM(L20:L24)</f>
        <v>-3343.9</v>
      </c>
      <c r="N27" s="3"/>
      <c r="O27" s="5" t="s">
        <v>47</v>
      </c>
      <c r="P27" s="5"/>
      <c r="Q27" s="5">
        <f>SUM(P19:P25)</f>
        <v>-13966.32</v>
      </c>
      <c r="R27" s="3"/>
      <c r="S27" s="5" t="s">
        <v>47</v>
      </c>
      <c r="T27" s="5"/>
      <c r="U27" s="5">
        <f>SUM(T19:T26)</f>
        <v>-242.96</v>
      </c>
      <c r="V27" s="3"/>
      <c r="W27" s="5" t="s">
        <v>47</v>
      </c>
      <c r="X27" s="5"/>
      <c r="Y27" s="5">
        <f>SUM(X19:X26)</f>
        <v>-13.82</v>
      </c>
      <c r="Z27" s="3"/>
      <c r="AA27" s="5" t="s">
        <v>47</v>
      </c>
      <c r="AB27" s="5"/>
      <c r="AC27" s="5">
        <f>SUM(AB19:AB26)</f>
        <v>-99.3</v>
      </c>
    </row>
    <row r="28" ht="13.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ht="13.5" customHeight="1">
      <c r="A29" s="12" t="s">
        <v>48</v>
      </c>
      <c r="B29" s="12"/>
      <c r="C29" s="12" t="str">
        <f>C16+C27</f>
        <v>#ERROR!</v>
      </c>
      <c r="D29" s="3"/>
      <c r="E29" s="3"/>
      <c r="F29" s="3"/>
      <c r="G29" s="12" t="s">
        <v>48</v>
      </c>
      <c r="H29" s="12"/>
      <c r="I29" s="12" t="str">
        <f>I16+I27</f>
        <v>#REF!</v>
      </c>
      <c r="J29" s="3"/>
      <c r="K29" s="12" t="s">
        <v>48</v>
      </c>
      <c r="L29" s="12"/>
      <c r="M29" s="12">
        <f>M16+M27</f>
        <v>29566.15</v>
      </c>
      <c r="N29" s="3"/>
      <c r="O29" s="12" t="s">
        <v>49</v>
      </c>
      <c r="P29" s="12"/>
      <c r="Q29" s="12">
        <f>Q16+Q27</f>
        <v>0</v>
      </c>
      <c r="R29" s="3"/>
      <c r="S29" s="12" t="s">
        <v>49</v>
      </c>
      <c r="T29" s="12"/>
      <c r="U29" s="12">
        <f>U16+U27</f>
        <v>0</v>
      </c>
      <c r="V29" s="3"/>
      <c r="W29" s="12" t="s">
        <v>49</v>
      </c>
      <c r="X29" s="12"/>
      <c r="Y29" s="12">
        <f>Y16+Y27</f>
        <v>0</v>
      </c>
      <c r="Z29" s="3"/>
      <c r="AA29" s="12" t="s">
        <v>49</v>
      </c>
      <c r="AB29" s="12"/>
      <c r="AC29" s="12">
        <f>AC16+AC27</f>
        <v>0</v>
      </c>
    </row>
    <row r="30" ht="13.5" customHeight="1">
      <c r="B30" s="13"/>
      <c r="C30" s="13"/>
      <c r="D30" s="13"/>
      <c r="E30" s="13"/>
      <c r="H30" s="13"/>
      <c r="I30" s="13"/>
      <c r="J30" s="13"/>
      <c r="L30" s="13"/>
      <c r="M30" s="13"/>
      <c r="P30" s="13"/>
      <c r="Q30" s="13"/>
      <c r="T30" s="13"/>
      <c r="U30" s="13"/>
      <c r="X30" s="13"/>
      <c r="Y30" s="13"/>
      <c r="AB30" s="13"/>
      <c r="AC30" s="13"/>
    </row>
    <row r="31" ht="13.5" customHeight="1">
      <c r="A31" s="14" t="s">
        <v>50</v>
      </c>
      <c r="B31" s="15"/>
      <c r="C31" s="15"/>
      <c r="D31" s="16"/>
      <c r="E31" s="15"/>
      <c r="F31" s="15"/>
      <c r="G31" s="14" t="s">
        <v>50</v>
      </c>
      <c r="H31" s="15"/>
      <c r="I31" s="14" t="s">
        <v>50</v>
      </c>
      <c r="J31" s="15"/>
      <c r="K31" s="15"/>
      <c r="L31" s="15"/>
      <c r="M31" s="14" t="s">
        <v>50</v>
      </c>
      <c r="N31" s="15"/>
      <c r="O31" s="15"/>
      <c r="P31" s="15"/>
      <c r="Q31" s="14" t="s">
        <v>50</v>
      </c>
      <c r="R31" s="15"/>
      <c r="S31" s="15"/>
      <c r="T31" s="15"/>
      <c r="U31" s="14" t="s">
        <v>50</v>
      </c>
      <c r="V31" s="15"/>
      <c r="W31" s="15"/>
      <c r="X31" s="15"/>
      <c r="Y31" s="14" t="s">
        <v>50</v>
      </c>
      <c r="Z31" s="15"/>
      <c r="AA31" s="15"/>
      <c r="AB31" s="15"/>
      <c r="AC31" s="14" t="s">
        <v>50</v>
      </c>
    </row>
    <row r="32" ht="13.5" customHeight="1">
      <c r="A32" s="17"/>
      <c r="B32" s="17"/>
      <c r="C32" s="17"/>
      <c r="D32" s="17"/>
      <c r="E32" s="17"/>
      <c r="F32" s="17"/>
      <c r="G32" s="18" t="s">
        <v>51</v>
      </c>
      <c r="H32" s="17"/>
      <c r="I32" s="18" t="s">
        <v>52</v>
      </c>
      <c r="J32" s="17"/>
      <c r="K32" s="17"/>
      <c r="L32" s="17"/>
      <c r="M32" s="19" t="s">
        <v>53</v>
      </c>
      <c r="N32" s="17"/>
      <c r="O32" s="17"/>
      <c r="P32" s="17"/>
      <c r="Q32" s="19" t="s">
        <v>54</v>
      </c>
      <c r="R32" s="17"/>
      <c r="S32" s="17"/>
      <c r="T32" s="17"/>
      <c r="U32" s="19" t="s">
        <v>55</v>
      </c>
      <c r="V32" s="17"/>
      <c r="W32" s="17"/>
      <c r="X32" s="17"/>
      <c r="Y32" s="19" t="s">
        <v>56</v>
      </c>
      <c r="Z32" s="17"/>
      <c r="AA32" s="17"/>
      <c r="AB32" s="17"/>
      <c r="AC32" s="19" t="s">
        <v>57</v>
      </c>
    </row>
    <row r="33" ht="13.5" customHeight="1">
      <c r="A33" s="2" t="s">
        <v>58</v>
      </c>
      <c r="I33" s="20"/>
      <c r="M33" s="21"/>
      <c r="Q33" s="21"/>
      <c r="U33" s="21"/>
      <c r="Y33" s="21"/>
      <c r="AC33" s="21"/>
    </row>
    <row r="34" ht="13.5" customHeight="1">
      <c r="A34" s="22" t="s">
        <v>59</v>
      </c>
      <c r="B34" s="22" t="s">
        <v>60</v>
      </c>
      <c r="G34" s="21">
        <v>330000.0</v>
      </c>
      <c r="I34" s="20">
        <v>550000.0</v>
      </c>
      <c r="K34" s="22" t="s">
        <v>61</v>
      </c>
      <c r="M34" s="20">
        <v>550000.0</v>
      </c>
      <c r="O34" s="22" t="s">
        <v>61</v>
      </c>
      <c r="Q34" s="20">
        <v>0.0</v>
      </c>
      <c r="U34" s="20">
        <v>0.0</v>
      </c>
      <c r="Y34" s="20">
        <v>0.0</v>
      </c>
      <c r="AC34" s="20">
        <v>0.0</v>
      </c>
    </row>
    <row r="35" ht="13.5" customHeight="1">
      <c r="A35" s="22" t="s">
        <v>62</v>
      </c>
      <c r="B35" s="22" t="s">
        <v>63</v>
      </c>
      <c r="G35" s="21">
        <v>50342.0</v>
      </c>
      <c r="I35" s="20">
        <v>90683.5</v>
      </c>
      <c r="K35" s="22" t="s">
        <v>64</v>
      </c>
      <c r="M35" s="20">
        <v>90683.5</v>
      </c>
      <c r="O35" s="22" t="s">
        <v>64</v>
      </c>
      <c r="Q35" s="20">
        <v>139683.5</v>
      </c>
      <c r="U35" s="20">
        <v>0.0</v>
      </c>
      <c r="Y35" s="20">
        <v>0.0</v>
      </c>
      <c r="AC35" s="20">
        <v>0.0</v>
      </c>
    </row>
    <row r="36" ht="13.5" customHeight="1">
      <c r="G36" s="23">
        <v>380342.0</v>
      </c>
      <c r="I36" s="24">
        <f>SUM(I34:I35)</f>
        <v>640683.5</v>
      </c>
      <c r="M36" s="24">
        <f>SUM(M34:M35)</f>
        <v>640683.5</v>
      </c>
      <c r="Q36" s="24">
        <f>SUM(Q34:Q35)</f>
        <v>139683.5</v>
      </c>
      <c r="S36" s="20">
        <f>Q35+T26</f>
        <v>96227</v>
      </c>
      <c r="U36" s="24">
        <f>SUM(U34:U35)</f>
        <v>0</v>
      </c>
      <c r="Y36" s="24">
        <f>SUM(Y34:Y35)</f>
        <v>0</v>
      </c>
      <c r="AC36" s="24">
        <f>SUM(AC34:AC35)</f>
        <v>0</v>
      </c>
    </row>
    <row r="37" ht="13.5" customHeight="1">
      <c r="G37" s="21"/>
      <c r="I37" s="20"/>
      <c r="M37" s="20"/>
      <c r="Q37" s="20"/>
      <c r="U37" s="20"/>
      <c r="Y37" s="20"/>
      <c r="AC37" s="20"/>
    </row>
    <row r="38" ht="13.5" customHeight="1">
      <c r="A38" s="2" t="s">
        <v>65</v>
      </c>
      <c r="G38" s="21"/>
      <c r="I38" s="20"/>
      <c r="M38" s="20"/>
      <c r="Q38" s="20"/>
      <c r="U38" s="20"/>
      <c r="Y38" s="20"/>
      <c r="AC38" s="20"/>
    </row>
    <row r="39" ht="13.5" customHeight="1">
      <c r="A39" s="2"/>
    </row>
    <row r="40" ht="13.5" customHeight="1">
      <c r="A40" s="22" t="s">
        <v>66</v>
      </c>
      <c r="B40" s="22" t="s">
        <v>67</v>
      </c>
      <c r="G40" s="21">
        <v>492.2499999999987</v>
      </c>
      <c r="I40" s="20">
        <v>19304.13</v>
      </c>
      <c r="K40" s="22" t="s">
        <v>68</v>
      </c>
      <c r="M40" s="20">
        <v>15829.96</v>
      </c>
      <c r="O40" s="22" t="s">
        <v>68</v>
      </c>
      <c r="Q40" s="20">
        <v>17787.1</v>
      </c>
      <c r="S40" s="22" t="s">
        <v>68</v>
      </c>
      <c r="U40" s="20">
        <v>30.03</v>
      </c>
      <c r="W40" s="22" t="s">
        <v>69</v>
      </c>
      <c r="Y40" s="20">
        <v>30.03</v>
      </c>
      <c r="AA40" s="22" t="s">
        <v>69</v>
      </c>
      <c r="AC40" s="20">
        <v>30.03</v>
      </c>
    </row>
    <row r="41" ht="13.5" customHeight="1">
      <c r="B41" s="22" t="s">
        <v>68</v>
      </c>
      <c r="G41" s="21">
        <v>36985.13</v>
      </c>
      <c r="I41" s="20">
        <v>11525.119999999999</v>
      </c>
      <c r="K41" s="22" t="s">
        <v>69</v>
      </c>
      <c r="M41" s="20">
        <v>12503.34</v>
      </c>
      <c r="O41" s="22" t="s">
        <v>69</v>
      </c>
      <c r="Q41" s="20">
        <v>530252.29</v>
      </c>
      <c r="S41" s="22" t="s">
        <v>69</v>
      </c>
      <c r="U41" s="20">
        <v>473454.83</v>
      </c>
      <c r="W41" s="22" t="s">
        <v>68</v>
      </c>
      <c r="Y41" s="20">
        <v>473468.65</v>
      </c>
      <c r="AA41" s="22" t="s">
        <v>68</v>
      </c>
      <c r="AC41" s="20">
        <v>473567.95</v>
      </c>
    </row>
    <row r="42" ht="13.5" customHeight="1">
      <c r="G42" s="21"/>
      <c r="I42" s="20"/>
      <c r="K42" s="22" t="s">
        <v>70</v>
      </c>
      <c r="M42" s="20">
        <v>22030.34</v>
      </c>
      <c r="Q42" s="20"/>
      <c r="S42" s="22" t="s">
        <v>71</v>
      </c>
      <c r="U42" s="20">
        <v>431.5</v>
      </c>
      <c r="W42" s="22" t="s">
        <v>71</v>
      </c>
      <c r="Y42" s="20">
        <v>431.5</v>
      </c>
      <c r="AA42" s="22" t="s">
        <v>71</v>
      </c>
      <c r="AC42" s="20">
        <v>431.5</v>
      </c>
    </row>
    <row r="43" ht="13.5" customHeight="1">
      <c r="A43" s="22" t="s">
        <v>72</v>
      </c>
      <c r="B43" s="22" t="s">
        <v>73</v>
      </c>
      <c r="G43" s="21">
        <v>0.0</v>
      </c>
      <c r="I43" s="20">
        <v>-10101.09</v>
      </c>
    </row>
    <row r="44" ht="13.5" customHeight="1">
      <c r="G44" s="24">
        <f>SUM(G40:G43)</f>
        <v>37477.38</v>
      </c>
      <c r="H44" s="20"/>
      <c r="I44" s="24">
        <f>SUM(I40:I43)</f>
        <v>20728.16</v>
      </c>
      <c r="J44" s="20"/>
      <c r="K44" s="20"/>
      <c r="L44" s="20"/>
      <c r="M44" s="24">
        <f>SUM(M40:M42)</f>
        <v>50363.64</v>
      </c>
      <c r="N44" s="20"/>
      <c r="O44" s="20"/>
      <c r="P44" s="20"/>
      <c r="Q44" s="24">
        <f>SUM(Q40:Q41)</f>
        <v>548039.39</v>
      </c>
      <c r="R44" s="20"/>
      <c r="S44" s="20"/>
      <c r="T44" s="20"/>
      <c r="U44" s="24">
        <f>SUM(U40:U43)</f>
        <v>473916.36</v>
      </c>
      <c r="V44" s="20"/>
      <c r="W44" s="20"/>
      <c r="X44" s="20"/>
      <c r="Y44" s="24">
        <f>SUM(Y40:Y43)</f>
        <v>473930.18</v>
      </c>
      <c r="Z44" s="20"/>
      <c r="AA44" s="20"/>
      <c r="AB44" s="20"/>
      <c r="AC44" s="24">
        <f>SUM(AC40:AC43)</f>
        <v>474029.48</v>
      </c>
    </row>
    <row r="45" ht="13.5" customHeight="1">
      <c r="G45" s="21"/>
      <c r="I45" s="20"/>
      <c r="M45" s="20"/>
      <c r="O45" s="25" t="s">
        <v>74</v>
      </c>
      <c r="Q45" s="20"/>
      <c r="S45" s="25" t="s">
        <v>74</v>
      </c>
      <c r="U45" s="20"/>
      <c r="W45" s="25" t="s">
        <v>74</v>
      </c>
      <c r="Y45" s="20"/>
      <c r="AA45" s="25" t="s">
        <v>74</v>
      </c>
      <c r="AC45" s="20"/>
    </row>
    <row r="46" ht="13.5" customHeight="1">
      <c r="A46" s="2"/>
      <c r="O46" s="22" t="s">
        <v>75</v>
      </c>
      <c r="Q46" s="20">
        <v>9553.37</v>
      </c>
      <c r="S46" s="22" t="s">
        <v>76</v>
      </c>
      <c r="U46" s="20">
        <v>0.0</v>
      </c>
      <c r="W46" s="22" t="s">
        <v>76</v>
      </c>
      <c r="Y46" s="20">
        <v>0.0</v>
      </c>
      <c r="AA46" s="22" t="s">
        <v>76</v>
      </c>
      <c r="AC46" s="20">
        <v>0.0</v>
      </c>
    </row>
    <row r="47" ht="13.5" customHeight="1">
      <c r="A47" s="2"/>
      <c r="O47" s="22" t="s">
        <v>77</v>
      </c>
      <c r="Q47" s="20">
        <v>1188.0</v>
      </c>
      <c r="S47" s="22" t="s">
        <v>77</v>
      </c>
      <c r="U47" s="20">
        <v>1188.0</v>
      </c>
      <c r="W47" s="22" t="s">
        <v>77</v>
      </c>
      <c r="Y47" s="20">
        <v>2376.0</v>
      </c>
      <c r="AA47" s="22" t="s">
        <v>77</v>
      </c>
      <c r="AC47" s="20">
        <v>3276.0</v>
      </c>
    </row>
    <row r="48" ht="13.5" customHeight="1">
      <c r="A48" s="2" t="s">
        <v>74</v>
      </c>
      <c r="B48" s="22" t="s">
        <v>78</v>
      </c>
      <c r="G48" s="21">
        <v>0.0</v>
      </c>
      <c r="I48" s="20">
        <v>-1291.9</v>
      </c>
      <c r="K48" s="22" t="s">
        <v>78</v>
      </c>
      <c r="M48" s="20">
        <v>0.0</v>
      </c>
      <c r="O48" s="22" t="s">
        <v>79</v>
      </c>
      <c r="Q48" s="20">
        <v>98177.53</v>
      </c>
      <c r="S48" s="22" t="s">
        <v>80</v>
      </c>
      <c r="U48" s="20">
        <v>0.0</v>
      </c>
      <c r="W48" s="22" t="s">
        <v>80</v>
      </c>
      <c r="Y48" s="20">
        <v>0.0</v>
      </c>
      <c r="AA48" s="22" t="s">
        <v>80</v>
      </c>
      <c r="AC48" s="20">
        <v>0.0</v>
      </c>
    </row>
    <row r="49" ht="13.5" customHeight="1">
      <c r="B49" s="22" t="s">
        <v>79</v>
      </c>
      <c r="G49" s="21">
        <v>-897.75</v>
      </c>
      <c r="I49" s="20" t="str">
        <f>'[1]Current Account'!C115</f>
        <v>#REF!</v>
      </c>
      <c r="K49" s="22" t="s">
        <v>79</v>
      </c>
      <c r="M49" s="20">
        <v>-1458.6</v>
      </c>
      <c r="Q49" s="20"/>
      <c r="U49" s="20"/>
      <c r="Y49" s="20"/>
      <c r="AC49" s="20"/>
    </row>
    <row r="50" ht="13.5" customHeight="1">
      <c r="G50" s="24">
        <f>SUM(G48:G49)</f>
        <v>-897.75</v>
      </c>
      <c r="I50" s="24" t="str">
        <f>SUM(I48:I49)</f>
        <v>#REF!</v>
      </c>
      <c r="M50" s="24">
        <f>SUM(M48:M49)</f>
        <v>-1458.6</v>
      </c>
      <c r="Q50" s="24">
        <f>SUM(Q46:Q49)</f>
        <v>108918.9</v>
      </c>
      <c r="U50" s="24">
        <f>SUM(U46:U49)</f>
        <v>1188</v>
      </c>
      <c r="Y50" s="24">
        <f>SUM(Y46:Y49)</f>
        <v>2376</v>
      </c>
      <c r="AC50" s="24">
        <f>SUM(AC46:AC49)</f>
        <v>3276</v>
      </c>
    </row>
    <row r="51" ht="13.5" customHeight="1">
      <c r="G51" s="21"/>
      <c r="I51" s="20"/>
      <c r="M51" s="20"/>
      <c r="Q51" s="20"/>
      <c r="U51" s="20"/>
      <c r="Y51" s="20"/>
      <c r="AC51" s="20"/>
    </row>
    <row r="52" ht="13.5" customHeight="1">
      <c r="A52" s="26" t="s">
        <v>81</v>
      </c>
      <c r="B52" s="2"/>
      <c r="C52" s="2"/>
      <c r="D52" s="2"/>
      <c r="E52" s="2"/>
      <c r="F52" s="2"/>
      <c r="G52" s="27"/>
      <c r="H52" s="2"/>
      <c r="I52" s="28"/>
      <c r="J52" s="2"/>
      <c r="K52" s="2"/>
      <c r="L52" s="2"/>
      <c r="M52" s="29"/>
      <c r="N52" s="2"/>
      <c r="O52" s="2" t="s">
        <v>82</v>
      </c>
      <c r="P52" s="2"/>
      <c r="Q52" s="29">
        <f>Q44-Q50</f>
        <v>439120.49</v>
      </c>
      <c r="R52" s="2"/>
      <c r="S52" s="2" t="s">
        <v>82</v>
      </c>
      <c r="T52" s="2"/>
      <c r="U52" s="29">
        <f>U44-U50</f>
        <v>472728.36</v>
      </c>
      <c r="V52" s="2"/>
      <c r="W52" s="2" t="s">
        <v>82</v>
      </c>
      <c r="X52" s="2"/>
      <c r="Y52" s="29">
        <f>Y44-Y50</f>
        <v>471554.18</v>
      </c>
      <c r="Z52" s="2"/>
      <c r="AA52" s="2" t="s">
        <v>82</v>
      </c>
      <c r="AB52" s="2"/>
      <c r="AC52" s="29">
        <f>AC44-AC50</f>
        <v>470753.48</v>
      </c>
    </row>
    <row r="53" ht="13.5" customHeight="1">
      <c r="G53" s="21"/>
      <c r="I53" s="20"/>
      <c r="M53" s="20"/>
      <c r="Q53" s="20"/>
      <c r="U53" s="20"/>
      <c r="Y53" s="20"/>
      <c r="AC53" s="20"/>
    </row>
    <row r="54" ht="13.5" customHeight="1">
      <c r="A54" s="30" t="s">
        <v>82</v>
      </c>
      <c r="B54" s="31"/>
      <c r="C54" s="32"/>
      <c r="D54" s="31"/>
      <c r="E54" s="31"/>
      <c r="F54" s="31"/>
      <c r="G54" s="33">
        <f>G36+G44+G50</f>
        <v>416921.63</v>
      </c>
      <c r="H54" s="31"/>
      <c r="I54" s="34" t="str">
        <f>I36+I44+I50</f>
        <v>#REF!</v>
      </c>
      <c r="J54" s="31"/>
      <c r="K54" s="31"/>
      <c r="L54" s="31"/>
      <c r="M54" s="34">
        <f>M36+M44+M50</f>
        <v>689588.54</v>
      </c>
      <c r="N54" s="31"/>
      <c r="O54" s="31" t="s">
        <v>83</v>
      </c>
      <c r="P54" s="31"/>
      <c r="Q54" s="35">
        <f>Q52+Q36</f>
        <v>578803.99</v>
      </c>
      <c r="R54" s="31"/>
      <c r="S54" s="31" t="s">
        <v>83</v>
      </c>
      <c r="T54" s="31"/>
      <c r="U54" s="35">
        <f>U52+U36</f>
        <v>472728.36</v>
      </c>
      <c r="V54" s="31"/>
      <c r="W54" s="31" t="s">
        <v>83</v>
      </c>
      <c r="X54" s="31"/>
      <c r="Y54" s="35">
        <f>Y52+Y36</f>
        <v>471554.18</v>
      </c>
      <c r="Z54" s="31"/>
      <c r="AA54" s="31" t="s">
        <v>83</v>
      </c>
      <c r="AB54" s="31"/>
      <c r="AC54" s="35">
        <f>AC52+AC36</f>
        <v>470753.48</v>
      </c>
    </row>
    <row r="55" ht="13.5" customHeight="1">
      <c r="I55" s="20"/>
      <c r="M55" s="21"/>
      <c r="P55" s="22" t="s">
        <v>84</v>
      </c>
      <c r="Q55" s="21"/>
      <c r="U55" s="21"/>
      <c r="Y55" s="21"/>
      <c r="AC55" s="21"/>
    </row>
    <row r="56" ht="13.5" customHeight="1">
      <c r="I56" s="20" t="str">
        <f>I54-G54</f>
        <v>#REF!</v>
      </c>
      <c r="K56" s="22" t="s">
        <v>85</v>
      </c>
      <c r="M56" s="20">
        <v>455128.01</v>
      </c>
      <c r="O56" s="22" t="s">
        <v>85</v>
      </c>
      <c r="P56" s="20">
        <f>M56-P24</f>
        <v>458203.39</v>
      </c>
      <c r="Q56" s="20">
        <v>342759.18</v>
      </c>
      <c r="S56" s="22" t="s">
        <v>85</v>
      </c>
      <c r="T56" s="20">
        <f>Q56-T24</f>
        <v>312353.0922</v>
      </c>
      <c r="U56" s="20">
        <v>312353.09</v>
      </c>
      <c r="W56" s="22" t="s">
        <v>85</v>
      </c>
      <c r="X56" s="20"/>
      <c r="Y56" s="20">
        <v>311578.13</v>
      </c>
      <c r="AA56" s="22" t="s">
        <v>85</v>
      </c>
      <c r="AB56" s="20"/>
      <c r="AC56" s="20">
        <v>311049.67</v>
      </c>
    </row>
    <row r="57" ht="13.5" customHeight="1">
      <c r="I57" s="20"/>
      <c r="M57" s="20"/>
      <c r="Q57" s="20"/>
      <c r="U57" s="20"/>
      <c r="Y57" s="20"/>
      <c r="AC57" s="20"/>
    </row>
    <row r="58" ht="13.5" customHeight="1">
      <c r="D58" s="20"/>
      <c r="K58" s="22" t="s">
        <v>86</v>
      </c>
      <c r="M58" s="20">
        <v>234460.53</v>
      </c>
      <c r="O58" s="22" t="s">
        <v>86</v>
      </c>
      <c r="P58" s="20">
        <f>M58-P25</f>
        <v>236044.81</v>
      </c>
      <c r="Q58" s="20">
        <v>236044.81</v>
      </c>
      <c r="S58" s="22" t="s">
        <v>86</v>
      </c>
      <c r="T58" s="20">
        <f>Q58-T25</f>
        <v>220381.0678</v>
      </c>
      <c r="U58" s="20">
        <v>160375.27</v>
      </c>
      <c r="W58" s="22" t="s">
        <v>86</v>
      </c>
      <c r="X58" s="20"/>
      <c r="Y58" s="20">
        <v>159976.05</v>
      </c>
      <c r="AA58" s="22" t="s">
        <v>86</v>
      </c>
      <c r="AB58" s="20"/>
      <c r="AC58" s="20">
        <v>159703.81</v>
      </c>
    </row>
    <row r="59" ht="13.5" customHeight="1">
      <c r="D59" s="20"/>
      <c r="M59" s="20"/>
      <c r="Q59" s="20"/>
      <c r="U59" s="20"/>
      <c r="Y59" s="20"/>
      <c r="AC59" s="20"/>
    </row>
    <row r="60" ht="13.5" customHeight="1">
      <c r="D60" s="20"/>
      <c r="F60" s="20">
        <f>M54*0.25</f>
        <v>172397.135</v>
      </c>
      <c r="K60" s="36" t="s">
        <v>87</v>
      </c>
      <c r="L60" s="31"/>
      <c r="M60" s="35">
        <f>M56+M58</f>
        <v>689588.54</v>
      </c>
      <c r="O60" s="36" t="s">
        <v>87</v>
      </c>
      <c r="P60" s="31"/>
      <c r="Q60" s="35">
        <f>Q56+Q58</f>
        <v>578803.99</v>
      </c>
      <c r="S60" s="36" t="s">
        <v>87</v>
      </c>
      <c r="T60" s="31"/>
      <c r="U60" s="35">
        <f>U56+U58</f>
        <v>472728.36</v>
      </c>
      <c r="W60" s="36" t="s">
        <v>87</v>
      </c>
      <c r="X60" s="31"/>
      <c r="Y60" s="35">
        <f>Y56+Y58</f>
        <v>471554.18</v>
      </c>
      <c r="AA60" s="36" t="s">
        <v>87</v>
      </c>
      <c r="AB60" s="31"/>
      <c r="AC60" s="35">
        <f>AC56+AC58</f>
        <v>470753.48</v>
      </c>
    </row>
    <row r="61" ht="13.5" customHeight="1">
      <c r="M61" s="20"/>
      <c r="Q61" s="20"/>
      <c r="U61" s="20"/>
      <c r="Y61" s="20"/>
    </row>
    <row r="62" ht="13.5" customHeight="1">
      <c r="M62" s="20">
        <f>M29</f>
        <v>29566.15</v>
      </c>
      <c r="Q62" s="20"/>
      <c r="U62" s="20"/>
      <c r="Y62" s="20"/>
      <c r="AC62" s="20"/>
    </row>
    <row r="63" ht="13.5" customHeight="1">
      <c r="M63" s="20">
        <f>M62*66%</f>
        <v>19513.659</v>
      </c>
      <c r="Q63" s="20"/>
      <c r="U63" s="20"/>
      <c r="Y63" s="20"/>
      <c r="AC63" s="20"/>
    </row>
    <row r="64" ht="13.5" customHeight="1">
      <c r="M64" s="20">
        <f>M62*34%</f>
        <v>10052.491</v>
      </c>
      <c r="Q64" s="20"/>
      <c r="U64" s="20"/>
      <c r="Y64" s="20"/>
      <c r="AC64" s="20"/>
    </row>
    <row r="65" ht="13.5" customHeight="1"/>
    <row r="66" ht="13.5" customHeight="1">
      <c r="Q66" s="20"/>
      <c r="Y66" s="20"/>
      <c r="AC66" s="20"/>
    </row>
    <row r="67" ht="13.5" customHeight="1">
      <c r="Q67" s="20"/>
      <c r="U67" s="20"/>
      <c r="Y67" s="20"/>
      <c r="AC67" s="20"/>
    </row>
    <row r="68" ht="13.5" customHeight="1">
      <c r="Y68" s="20"/>
      <c r="AC68" s="20"/>
    </row>
    <row r="69" ht="13.5" customHeight="1"/>
    <row r="70" ht="13.5" customHeight="1">
      <c r="Y70" s="20"/>
      <c r="AC70" s="20"/>
    </row>
    <row r="71" ht="13.5" customHeight="1">
      <c r="Y71" s="20"/>
      <c r="AC71" s="20"/>
    </row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2021-05-27T16:14:28Z</dcterms:created>
  <dc:creator>Joe Beardwood</dc:creator>
</cp:coreProperties>
</file>