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Clients Pension Practitioner\S\Sheridan Binnie Pension Scheme\Inbound\"/>
    </mc:Choice>
  </mc:AlternateContent>
  <bookViews>
    <workbookView xWindow="0" yWindow="0" windowWidth="25200" windowHeight="12570" tabRatio="500"/>
  </bookViews>
  <sheets>
    <sheet name="Sheet1" sheetId="1" r:id="rId1"/>
  </sheets>
  <externalReferences>
    <externalReference r:id="rId2"/>
  </externalReferences>
  <definedNames>
    <definedName name="_xlnm.Print_Area" localSheetId="0">Sheet1!$K$1:$M$35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1" l="1"/>
  <c r="M40" i="1"/>
  <c r="M45" i="1"/>
  <c r="M47" i="1"/>
  <c r="F57" i="1"/>
  <c r="I34" i="1"/>
  <c r="I40" i="1"/>
  <c r="I44" i="1"/>
  <c r="I45" i="1"/>
  <c r="I47" i="1"/>
  <c r="M52" i="1"/>
  <c r="I52" i="1"/>
  <c r="M51" i="1"/>
  <c r="I51" i="1"/>
  <c r="M49" i="1"/>
  <c r="G45" i="1"/>
  <c r="G47" i="1"/>
  <c r="I49" i="1"/>
  <c r="M10" i="1"/>
  <c r="M14" i="1"/>
  <c r="M16" i="1"/>
  <c r="M24" i="1"/>
  <c r="M26" i="1"/>
  <c r="H5" i="1"/>
  <c r="H6" i="1"/>
  <c r="H7" i="1"/>
  <c r="H8" i="1"/>
  <c r="I10" i="1"/>
  <c r="I12" i="1"/>
  <c r="I14" i="1"/>
  <c r="I16" i="1"/>
  <c r="H22" i="1"/>
  <c r="I24" i="1"/>
  <c r="I26" i="1"/>
  <c r="C12" i="1"/>
  <c r="C10" i="1"/>
  <c r="C16" i="1"/>
  <c r="C24" i="1"/>
  <c r="C26" i="1"/>
  <c r="E22" i="1"/>
  <c r="E21" i="1"/>
  <c r="E20" i="1"/>
  <c r="E19" i="1"/>
  <c r="B9" i="1"/>
  <c r="E10" i="1"/>
  <c r="L9" i="1"/>
  <c r="H9" i="1"/>
</calcChain>
</file>

<file path=xl/sharedStrings.xml><?xml version="1.0" encoding="utf-8"?>
<sst xmlns="http://schemas.openxmlformats.org/spreadsheetml/2006/main" count="71" uniqueCount="44">
  <si>
    <t>Year ended 5 Apr 2015</t>
  </si>
  <si>
    <t>Year ended 5 Apr 2016</t>
  </si>
  <si>
    <t>Year ended 5 Apr 2017</t>
  </si>
  <si>
    <t>Income Statement 2015</t>
  </si>
  <si>
    <t>Income Statement 2016</t>
  </si>
  <si>
    <t>Income Statement 2017</t>
  </si>
  <si>
    <t>JB Transfer in ex MARS</t>
  </si>
  <si>
    <t>Jill Contribution</t>
  </si>
  <si>
    <t>Net Rent Q1</t>
  </si>
  <si>
    <t>Net Rent Q2</t>
  </si>
  <si>
    <t>Net Rent Q3</t>
  </si>
  <si>
    <t>Net Rent Q4</t>
  </si>
  <si>
    <t>TOTAL IN</t>
  </si>
  <si>
    <t>Interest Received</t>
  </si>
  <si>
    <t>TOTAL INTEREST</t>
  </si>
  <si>
    <t>Net Income</t>
  </si>
  <si>
    <t>Expenditure</t>
  </si>
  <si>
    <t>JMW Solicitors new lease</t>
  </si>
  <si>
    <t>Property admin fee</t>
  </si>
  <si>
    <t>Professional Fees</t>
  </si>
  <si>
    <t>Building repairs</t>
  </si>
  <si>
    <t>Property Revaluation</t>
  </si>
  <si>
    <t>TOTAL OUT</t>
  </si>
  <si>
    <t>Net Contribution to fund:</t>
  </si>
  <si>
    <t>BALANCE SHEET</t>
  </si>
  <si>
    <t xml:space="preserve"> to 5 Apr 2015</t>
  </si>
  <si>
    <t xml:space="preserve"> to 5 Apr 2016</t>
  </si>
  <si>
    <t>to 5 Apr 2017</t>
  </si>
  <si>
    <t>Fixed Assets</t>
  </si>
  <si>
    <t>Property</t>
  </si>
  <si>
    <t>39 Oxford Road, Altrincham</t>
  </si>
  <si>
    <t>Investments</t>
  </si>
  <si>
    <t>Telephone House Sheffield</t>
  </si>
  <si>
    <t>Current Assets</t>
  </si>
  <si>
    <t>Cash in bank</t>
  </si>
  <si>
    <t>Asset 30 Account</t>
  </si>
  <si>
    <t>Deposit Account</t>
  </si>
  <si>
    <t>Liabilities</t>
  </si>
  <si>
    <t>Sheridan Binnie Limited</t>
  </si>
  <si>
    <t>Creditors Control Account</t>
  </si>
  <si>
    <t>VAT Liability</t>
  </si>
  <si>
    <t>Net Assets</t>
  </si>
  <si>
    <t>Profit from Income Statement</t>
  </si>
  <si>
    <t>Total increase in pot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</si>
</sst>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;[Red]&quot;£&quot;#,##0.00"/>
    <numFmt numFmtId="165" formatCode="&quot;£&quot;#,##0;[Red]&quot;£&quot;#,##0"/>
    <numFmt numFmtId="166" formatCode="&quot;£&quot;#,##0.00"/>
    <numFmt numFmtId="167" formatCode="&quot;£&quot;#,##0"/>
  </numFmts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64" fontId="0" fillId="0" borderId="2" xfId="0" applyNumberFormat="1" applyBorder="1"/>
    <xf numFmtId="0" fontId="2" fillId="0" borderId="3" xfId="0" applyFont="1" applyBorder="1"/>
    <xf numFmtId="164" fontId="2" fillId="0" borderId="3" xfId="0" applyNumberFormat="1" applyFont="1" applyBorder="1"/>
    <xf numFmtId="166" fontId="0" fillId="0" borderId="0" xfId="0" applyNumberFormat="1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7" fontId="0" fillId="0" borderId="0" xfId="0" applyNumberFormat="1"/>
    <xf numFmtId="167" fontId="2" fillId="0" borderId="1" xfId="0" applyNumberFormat="1" applyFont="1" applyBorder="1"/>
    <xf numFmtId="166" fontId="2" fillId="0" borderId="1" xfId="0" applyNumberFormat="1" applyFont="1" applyBorder="1"/>
    <xf numFmtId="0" fontId="0" fillId="0" borderId="0" xfId="0" applyAlignment="1">
      <alignment horizontal="left"/>
    </xf>
    <xf numFmtId="0" fontId="0" fillId="2" borderId="0" xfId="0" applyFill="1"/>
    <xf numFmtId="165" fontId="0" fillId="2" borderId="0" xfId="0" applyNumberFormat="1" applyFill="1"/>
    <xf numFmtId="0" fontId="2" fillId="2" borderId="2" xfId="0" applyFont="1" applyFill="1" applyBorder="1"/>
    <xf numFmtId="0" fontId="0" fillId="2" borderId="2" xfId="0" applyFill="1" applyBorder="1"/>
    <xf numFmtId="167" fontId="2" fillId="2" borderId="2" xfId="0" applyNumberFormat="1" applyFont="1" applyFill="1" applyBorder="1"/>
    <xf numFmtId="166" fontId="2" fillId="2" borderId="2" xfId="0" applyNumberFormat="1" applyFont="1" applyFill="1" applyBorder="1"/>
    <xf numFmtId="0" fontId="2" fillId="2" borderId="0" xfId="0" applyFont="1" applyFill="1"/>
    <xf numFmtId="166" fontId="0" fillId="2" borderId="0" xfId="0" applyNumberFormat="1" applyFill="1"/>
    <xf numFmtId="0" fontId="2" fillId="0" borderId="0" xfId="0" applyFont="1" applyBorder="1"/>
    <xf numFmtId="164" fontId="2" fillId="0" borderId="0" xfId="0" applyNumberFormat="1" applyFont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e\Dropbox%20(Personal)\SB%20Pension%20Scheme\Pension%20Scheme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eceipts"/>
      <sheetName val="Asset30"/>
      <sheetName val="Current Account"/>
      <sheetName val="P&amp;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C6" sqref="C6"/>
    </sheetView>
  </sheetViews>
  <sheetFormatPr defaultColWidth="11.5" defaultRowHeight="15.75" x14ac:dyDescent="0.25"/>
  <cols>
    <col min="1" max="1" width="23.875" bestFit="1" customWidth="1"/>
    <col min="2" max="2" width="10.125" bestFit="1" customWidth="1"/>
    <col min="3" max="3" width="10" bestFit="1" customWidth="1"/>
    <col min="4" max="4" width="2.5" customWidth="1"/>
    <col min="5" max="5" width="11.125" bestFit="1" customWidth="1"/>
    <col min="6" max="6" width="1.375" customWidth="1"/>
    <col min="7" max="7" width="20.625" customWidth="1"/>
    <col min="8" max="8" width="10.875" bestFit="1" customWidth="1"/>
    <col min="10" max="10" width="4.375" customWidth="1"/>
    <col min="11" max="11" width="17.125" customWidth="1"/>
    <col min="13" max="13" width="13.375" bestFit="1" customWidth="1"/>
  </cols>
  <sheetData>
    <row r="1" spans="1:13" ht="18.75" x14ac:dyDescent="0.3">
      <c r="A1" s="30" t="s">
        <v>0</v>
      </c>
      <c r="B1" s="29"/>
      <c r="C1" s="29"/>
      <c r="D1" s="29"/>
      <c r="E1" s="29"/>
      <c r="F1" s="29"/>
      <c r="G1" s="30" t="s">
        <v>1</v>
      </c>
      <c r="H1" s="29"/>
      <c r="I1" s="29"/>
      <c r="J1" s="29"/>
      <c r="K1" s="30" t="s">
        <v>2</v>
      </c>
      <c r="L1" s="29"/>
      <c r="M1" s="29"/>
    </row>
    <row r="2" spans="1:13" x14ac:dyDescent="0.25">
      <c r="A2" s="31" t="s">
        <v>3</v>
      </c>
      <c r="B2" s="29"/>
      <c r="C2" s="29"/>
      <c r="D2" s="29"/>
      <c r="E2" s="29"/>
      <c r="F2" s="29"/>
      <c r="G2" s="31" t="s">
        <v>4</v>
      </c>
      <c r="H2" s="29"/>
      <c r="I2" s="29"/>
      <c r="J2" s="29"/>
      <c r="K2" s="31" t="s">
        <v>5</v>
      </c>
      <c r="L2" s="29"/>
      <c r="M2" s="29"/>
    </row>
    <row r="3" spans="1:13" x14ac:dyDescent="0.25">
      <c r="A3" t="s">
        <v>6</v>
      </c>
      <c r="C3" s="2">
        <v>756.37</v>
      </c>
      <c r="I3" s="2"/>
      <c r="M3" s="2"/>
    </row>
    <row r="4" spans="1:13" x14ac:dyDescent="0.25">
      <c r="A4" t="s">
        <v>7</v>
      </c>
      <c r="C4" s="2">
        <v>405.38</v>
      </c>
    </row>
    <row r="5" spans="1:13" x14ac:dyDescent="0.25">
      <c r="A5" t="s">
        <v>8</v>
      </c>
      <c r="B5" s="2">
        <v>5400</v>
      </c>
      <c r="C5" s="2"/>
      <c r="D5" s="2"/>
      <c r="E5" s="2"/>
      <c r="G5" t="s">
        <v>8</v>
      </c>
      <c r="H5" s="2" t="e">
        <f>'[1]Rent receipts'!C21+'[1]Rent receipts'!C22+'[1]Rent receipts'!C23</f>
        <v>#REF!</v>
      </c>
      <c r="I5" s="2"/>
      <c r="J5" s="2"/>
      <c r="K5" t="s">
        <v>8</v>
      </c>
      <c r="L5" s="2">
        <v>6945.75</v>
      </c>
      <c r="M5" s="2"/>
    </row>
    <row r="6" spans="1:13" x14ac:dyDescent="0.25">
      <c r="A6" t="s">
        <v>9</v>
      </c>
      <c r="B6" s="2">
        <v>6000</v>
      </c>
      <c r="C6" s="2"/>
      <c r="D6" s="2"/>
      <c r="E6" s="2"/>
      <c r="G6" t="s">
        <v>9</v>
      </c>
      <c r="H6" s="2" t="e">
        <f>'[1]Rent receipts'!C26+'[1]Rent receipts'!C25+'[1]Rent receipts'!C24</f>
        <v>#REF!</v>
      </c>
      <c r="I6" s="2"/>
      <c r="J6" s="2"/>
      <c r="K6" t="s">
        <v>9</v>
      </c>
      <c r="L6" s="2">
        <v>6945.75</v>
      </c>
      <c r="M6" s="2"/>
    </row>
    <row r="7" spans="1:13" x14ac:dyDescent="0.25">
      <c r="A7" t="s">
        <v>10</v>
      </c>
      <c r="B7" s="2">
        <v>6000</v>
      </c>
      <c r="C7" s="2"/>
      <c r="D7" s="2"/>
      <c r="E7" s="2"/>
      <c r="G7" t="s">
        <v>10</v>
      </c>
      <c r="H7" s="2" t="e">
        <f>'[1]Rent receipts'!C29+'[1]Rent receipts'!C28+'[1]Rent receipts'!C27</f>
        <v>#REF!</v>
      </c>
      <c r="I7" s="2"/>
      <c r="J7" s="2"/>
      <c r="K7" t="s">
        <v>10</v>
      </c>
      <c r="L7" s="2">
        <v>7293</v>
      </c>
      <c r="M7" s="2"/>
    </row>
    <row r="8" spans="1:13" x14ac:dyDescent="0.25">
      <c r="A8" t="s">
        <v>11</v>
      </c>
      <c r="B8" s="2">
        <v>6300</v>
      </c>
      <c r="C8" s="2"/>
      <c r="D8" s="2"/>
      <c r="E8" s="2"/>
      <c r="G8" t="s">
        <v>11</v>
      </c>
      <c r="H8" s="2" t="e">
        <f>'[1]Rent receipts'!C34+'[1]Rent receipts'!C33+'[1]Rent receipts'!C32</f>
        <v>#REF!</v>
      </c>
      <c r="I8" s="2"/>
      <c r="J8" s="2"/>
      <c r="K8" t="s">
        <v>11</v>
      </c>
      <c r="L8" s="2">
        <v>7293</v>
      </c>
      <c r="M8" s="2"/>
    </row>
    <row r="9" spans="1:13" x14ac:dyDescent="0.25">
      <c r="B9" s="3">
        <f>SUM(B5:B8)</f>
        <v>23700</v>
      </c>
      <c r="H9" s="3" t="e">
        <f>SUM(H5:H8)</f>
        <v>#REF!</v>
      </c>
      <c r="L9" s="3">
        <f>SUM(L5:L8)</f>
        <v>28477.5</v>
      </c>
    </row>
    <row r="10" spans="1:13" ht="16.5" thickBot="1" x14ac:dyDescent="0.3">
      <c r="A10" s="4" t="s">
        <v>12</v>
      </c>
      <c r="B10" s="5"/>
      <c r="C10" s="6">
        <f>SUM(B3:C8)</f>
        <v>24861.75</v>
      </c>
      <c r="D10" s="2"/>
      <c r="E10" s="2">
        <f>B9*1.2</f>
        <v>28440</v>
      </c>
      <c r="G10" s="4" t="s">
        <v>12</v>
      </c>
      <c r="H10" s="5"/>
      <c r="I10" s="5" t="e">
        <f>SUM(H3:I8)</f>
        <v>#REF!</v>
      </c>
      <c r="J10" s="2"/>
      <c r="K10" s="4" t="s">
        <v>12</v>
      </c>
      <c r="L10" s="5"/>
      <c r="M10" s="5">
        <f>SUM(L3:M8)</f>
        <v>28477.5</v>
      </c>
    </row>
    <row r="11" spans="1:13" x14ac:dyDescent="0.25">
      <c r="B11" s="2"/>
      <c r="C11" s="2"/>
      <c r="D11" s="2"/>
      <c r="E11" s="2"/>
      <c r="H11" s="2"/>
      <c r="I11" s="2"/>
      <c r="J11" s="2"/>
      <c r="L11" s="2"/>
      <c r="M11" s="2"/>
    </row>
    <row r="12" spans="1:13" x14ac:dyDescent="0.25">
      <c r="A12" t="s">
        <v>13</v>
      </c>
      <c r="B12" s="2"/>
      <c r="C12" s="2" t="e">
        <f>[1]Asset30!J27</f>
        <v>#REF!</v>
      </c>
      <c r="D12" s="2"/>
      <c r="E12" s="2"/>
      <c r="G12" t="s">
        <v>13</v>
      </c>
      <c r="H12" s="2"/>
      <c r="I12" s="2" t="e">
        <f>[1]Asset30!J43</f>
        <v>#REF!</v>
      </c>
      <c r="J12" s="2"/>
      <c r="K12" t="s">
        <v>13</v>
      </c>
      <c r="L12" s="2"/>
      <c r="M12" s="2">
        <v>4432.43</v>
      </c>
    </row>
    <row r="13" spans="1:13" x14ac:dyDescent="0.25">
      <c r="B13" s="2"/>
      <c r="C13" s="2"/>
      <c r="D13" s="2"/>
      <c r="E13" s="2"/>
      <c r="I13" s="2"/>
      <c r="J13" s="2"/>
      <c r="M13" s="2"/>
    </row>
    <row r="14" spans="1:13" x14ac:dyDescent="0.25">
      <c r="B14" s="2"/>
      <c r="C14" s="2"/>
      <c r="D14" s="2"/>
      <c r="E14" s="2"/>
      <c r="G14" s="7" t="s">
        <v>14</v>
      </c>
      <c r="H14" s="7"/>
      <c r="I14" s="8" t="e">
        <f>SUM(I12:I13)</f>
        <v>#REF!</v>
      </c>
      <c r="J14" s="2"/>
      <c r="K14" s="7" t="s">
        <v>14</v>
      </c>
      <c r="L14" s="7"/>
      <c r="M14" s="8">
        <f>SUM(M12:M13)</f>
        <v>4432.43</v>
      </c>
    </row>
    <row r="15" spans="1:13" x14ac:dyDescent="0.25">
      <c r="B15" s="2"/>
      <c r="C15" s="2"/>
      <c r="D15" s="2"/>
      <c r="E15" s="2"/>
      <c r="I15" s="2"/>
      <c r="J15" s="2"/>
      <c r="M15" s="2"/>
    </row>
    <row r="16" spans="1:13" ht="16.5" thickBot="1" x14ac:dyDescent="0.3">
      <c r="A16" t="s">
        <v>15</v>
      </c>
      <c r="B16" s="2"/>
      <c r="C16" s="6" t="e">
        <f>C12+C10</f>
        <v>#REF!</v>
      </c>
      <c r="D16" s="2"/>
      <c r="E16" s="2"/>
      <c r="G16" t="s">
        <v>15</v>
      </c>
      <c r="H16" s="2"/>
      <c r="I16" s="6" t="e">
        <f>I10+I14</f>
        <v>#REF!</v>
      </c>
      <c r="J16" s="2"/>
      <c r="K16" t="s">
        <v>15</v>
      </c>
      <c r="L16" s="2"/>
      <c r="M16" s="6">
        <f>M10+M14</f>
        <v>32909.93</v>
      </c>
    </row>
    <row r="17" spans="1:13" x14ac:dyDescent="0.25">
      <c r="B17" s="2"/>
      <c r="C17" s="2"/>
      <c r="D17" s="2"/>
      <c r="E17" s="2"/>
      <c r="H17" s="2"/>
      <c r="I17" s="2"/>
      <c r="J17" s="2"/>
      <c r="L17" s="2"/>
      <c r="M17" s="2"/>
    </row>
    <row r="18" spans="1:13" x14ac:dyDescent="0.25">
      <c r="A18" s="1" t="s">
        <v>16</v>
      </c>
      <c r="B18" s="2"/>
      <c r="C18" s="2"/>
      <c r="D18" s="2"/>
      <c r="E18" s="2"/>
      <c r="G18" s="1" t="s">
        <v>16</v>
      </c>
      <c r="H18" s="2"/>
      <c r="I18" s="2"/>
      <c r="J18" s="2"/>
      <c r="K18" s="1" t="s">
        <v>16</v>
      </c>
      <c r="L18" s="2"/>
      <c r="M18" s="2"/>
    </row>
    <row r="19" spans="1:13" x14ac:dyDescent="0.25">
      <c r="A19" t="s">
        <v>17</v>
      </c>
      <c r="B19" s="2">
        <v>-500</v>
      </c>
      <c r="C19" s="2"/>
      <c r="D19" s="2"/>
      <c r="E19" s="2">
        <f>B19*1.2</f>
        <v>-600</v>
      </c>
      <c r="H19" s="2"/>
      <c r="I19" s="2"/>
      <c r="J19" s="2"/>
      <c r="L19" s="2"/>
      <c r="M19" s="2"/>
    </row>
    <row r="20" spans="1:13" x14ac:dyDescent="0.25">
      <c r="A20" t="s">
        <v>18</v>
      </c>
      <c r="B20" s="2">
        <v>-495</v>
      </c>
      <c r="C20" s="2"/>
      <c r="D20" s="2"/>
      <c r="E20" s="2">
        <f>B20*1</f>
        <v>-495</v>
      </c>
      <c r="H20" s="2"/>
      <c r="I20" s="2"/>
      <c r="J20" s="2"/>
      <c r="L20" s="2"/>
      <c r="M20" s="2"/>
    </row>
    <row r="21" spans="1:13" x14ac:dyDescent="0.25">
      <c r="A21" t="s">
        <v>19</v>
      </c>
      <c r="B21" s="2">
        <v>-2070</v>
      </c>
      <c r="C21" s="2"/>
      <c r="D21" s="2"/>
      <c r="E21" s="2">
        <f t="shared" ref="E21:E22" si="0">B21*1.2</f>
        <v>-2484</v>
      </c>
      <c r="G21" t="s">
        <v>19</v>
      </c>
      <c r="H21" s="2">
        <v>-1035</v>
      </c>
      <c r="I21" s="2"/>
      <c r="J21" s="2"/>
      <c r="K21" t="s">
        <v>19</v>
      </c>
      <c r="L21" s="2">
        <v>-2268</v>
      </c>
      <c r="M21" s="2"/>
    </row>
    <row r="22" spans="1:13" x14ac:dyDescent="0.25">
      <c r="A22" t="s">
        <v>20</v>
      </c>
      <c r="B22" s="2">
        <v>-1542.6</v>
      </c>
      <c r="C22" s="2"/>
      <c r="D22" s="2"/>
      <c r="E22" s="2">
        <f t="shared" si="0"/>
        <v>-1851.12</v>
      </c>
      <c r="G22" t="s">
        <v>20</v>
      </c>
      <c r="H22" s="2">
        <f>-2632.5-1075.9</f>
        <v>-3708.4</v>
      </c>
      <c r="I22" s="2"/>
      <c r="J22" s="2"/>
      <c r="L22" s="2"/>
      <c r="M22" s="2"/>
    </row>
    <row r="23" spans="1:13" x14ac:dyDescent="0.25">
      <c r="B23" s="2"/>
      <c r="C23" s="2"/>
      <c r="D23" s="2"/>
      <c r="E23" s="2"/>
      <c r="G23" t="s">
        <v>21</v>
      </c>
      <c r="H23" s="2">
        <v>220000</v>
      </c>
      <c r="I23" s="2"/>
      <c r="J23" s="2"/>
      <c r="L23" s="2"/>
      <c r="M23" s="2"/>
    </row>
    <row r="24" spans="1:13" ht="16.5" thickBot="1" x14ac:dyDescent="0.3">
      <c r="A24" s="4" t="s">
        <v>22</v>
      </c>
      <c r="B24" s="5"/>
      <c r="C24" s="5">
        <f>SUM(B19:B22)</f>
        <v>-4607.6000000000004</v>
      </c>
      <c r="D24" s="2"/>
      <c r="E24" s="2"/>
      <c r="G24" s="4" t="s">
        <v>22</v>
      </c>
      <c r="H24" s="5"/>
      <c r="I24" s="5">
        <f>SUM(H20:H23)</f>
        <v>215256.6</v>
      </c>
      <c r="J24" s="2"/>
      <c r="K24" s="4" t="s">
        <v>22</v>
      </c>
      <c r="L24" s="5"/>
      <c r="M24" s="5">
        <f>SUM(L19:L22)</f>
        <v>-2268</v>
      </c>
    </row>
    <row r="25" spans="1:13" x14ac:dyDescent="0.25">
      <c r="B25" s="2"/>
      <c r="C25" s="2"/>
      <c r="D25" s="2"/>
      <c r="E25" s="2"/>
      <c r="H25" s="2"/>
      <c r="I25" s="2"/>
      <c r="J25" s="2"/>
      <c r="L25" s="2"/>
      <c r="M25" s="2"/>
    </row>
    <row r="26" spans="1:13" ht="16.5" thickBot="1" x14ac:dyDescent="0.3">
      <c r="A26" s="26" t="s">
        <v>23</v>
      </c>
      <c r="B26" s="27"/>
      <c r="C26" s="27" t="e">
        <f>C16+C24</f>
        <v>#REF!</v>
      </c>
      <c r="D26" s="28"/>
      <c r="E26" s="28"/>
      <c r="F26" s="29"/>
      <c r="G26" s="26" t="s">
        <v>23</v>
      </c>
      <c r="H26" s="27"/>
      <c r="I26" s="27" t="e">
        <f>I16+I24</f>
        <v>#REF!</v>
      </c>
      <c r="J26" s="28"/>
      <c r="K26" s="26" t="s">
        <v>23</v>
      </c>
      <c r="L26" s="27"/>
      <c r="M26" s="27">
        <f>M16+M24</f>
        <v>30641.93</v>
      </c>
    </row>
    <row r="27" spans="1:13" ht="16.5" thickTop="1" x14ac:dyDescent="0.25">
      <c r="A27" s="24"/>
      <c r="B27" s="25"/>
      <c r="C27" s="25"/>
      <c r="D27" s="2"/>
      <c r="E27" s="2"/>
      <c r="G27" s="24"/>
      <c r="H27" s="25"/>
      <c r="I27" s="25"/>
      <c r="J27" s="2"/>
      <c r="K27" s="24"/>
      <c r="L27" s="25"/>
      <c r="M27" s="25"/>
    </row>
    <row r="28" spans="1:13" x14ac:dyDescent="0.25">
      <c r="A28" s="16"/>
      <c r="B28" s="17"/>
      <c r="C28" s="17"/>
      <c r="D28" s="17"/>
      <c r="E28" s="17"/>
      <c r="F28" s="16"/>
      <c r="G28" s="16"/>
      <c r="H28" s="17"/>
      <c r="I28" s="17"/>
      <c r="J28" s="17"/>
      <c r="K28" s="16"/>
      <c r="L28" s="17"/>
      <c r="M28" s="17"/>
    </row>
    <row r="29" spans="1:13" x14ac:dyDescent="0.25">
      <c r="A29" s="22" t="s">
        <v>24</v>
      </c>
      <c r="B29" s="16"/>
      <c r="C29" s="16"/>
      <c r="D29" s="23"/>
      <c r="E29" s="16"/>
      <c r="F29" s="16"/>
      <c r="G29" s="22" t="s">
        <v>24</v>
      </c>
      <c r="H29" s="16"/>
      <c r="I29" s="22" t="s">
        <v>24</v>
      </c>
      <c r="J29" s="16"/>
      <c r="K29" s="16"/>
      <c r="L29" s="16"/>
      <c r="M29" s="22" t="s">
        <v>24</v>
      </c>
    </row>
    <row r="30" spans="1:13" x14ac:dyDescent="0.25">
      <c r="G30" s="10" t="s">
        <v>25</v>
      </c>
      <c r="I30" s="10" t="s">
        <v>26</v>
      </c>
      <c r="M30" s="11" t="s">
        <v>27</v>
      </c>
    </row>
    <row r="31" spans="1:13" x14ac:dyDescent="0.25">
      <c r="A31" s="1" t="s">
        <v>28</v>
      </c>
      <c r="I31" s="9"/>
      <c r="M31" s="12"/>
    </row>
    <row r="32" spans="1:13" x14ac:dyDescent="0.25">
      <c r="A32" t="s">
        <v>29</v>
      </c>
      <c r="B32" t="s">
        <v>30</v>
      </c>
      <c r="G32" s="12">
        <v>330000</v>
      </c>
      <c r="I32" s="9">
        <v>550000</v>
      </c>
      <c r="M32" s="9">
        <v>550000</v>
      </c>
    </row>
    <row r="33" spans="1:13" x14ac:dyDescent="0.25">
      <c r="A33" t="s">
        <v>31</v>
      </c>
      <c r="B33" t="s">
        <v>32</v>
      </c>
      <c r="G33" s="12">
        <v>50342</v>
      </c>
      <c r="I33" s="9">
        <v>90683.5</v>
      </c>
      <c r="M33" s="9">
        <v>90683.5</v>
      </c>
    </row>
    <row r="34" spans="1:13" x14ac:dyDescent="0.25">
      <c r="G34" s="13">
        <v>380342</v>
      </c>
      <c r="I34" s="14">
        <f>SUM(I32:I33)</f>
        <v>640683.5</v>
      </c>
      <c r="M34" s="14">
        <f>SUM(M32:M33)</f>
        <v>640683.5</v>
      </c>
    </row>
    <row r="35" spans="1:13" x14ac:dyDescent="0.25">
      <c r="G35" s="12"/>
      <c r="I35" s="9"/>
      <c r="M35" s="9"/>
    </row>
    <row r="36" spans="1:13" x14ac:dyDescent="0.25">
      <c r="A36" s="1" t="s">
        <v>33</v>
      </c>
      <c r="G36" s="12"/>
      <c r="I36" s="9"/>
      <c r="M36" s="9"/>
    </row>
    <row r="37" spans="1:13" x14ac:dyDescent="0.25">
      <c r="A37" s="1"/>
    </row>
    <row r="38" spans="1:13" x14ac:dyDescent="0.25">
      <c r="A38" t="s">
        <v>34</v>
      </c>
      <c r="B38" t="s">
        <v>35</v>
      </c>
      <c r="G38" s="12">
        <v>492.24999999999869</v>
      </c>
      <c r="I38" s="9">
        <v>19304.13</v>
      </c>
      <c r="M38" s="9">
        <v>15829.96</v>
      </c>
    </row>
    <row r="39" spans="1:13" x14ac:dyDescent="0.25">
      <c r="B39" t="s">
        <v>36</v>
      </c>
      <c r="G39" s="12">
        <v>36985.129999999997</v>
      </c>
      <c r="I39" s="9">
        <v>11525.119999999999</v>
      </c>
      <c r="M39" s="9">
        <v>12504.46</v>
      </c>
    </row>
    <row r="40" spans="1:13" x14ac:dyDescent="0.25">
      <c r="G40" s="13">
        <v>37477.379999999997</v>
      </c>
      <c r="I40" s="14">
        <f>SUM(I37:I39)</f>
        <v>30829.25</v>
      </c>
      <c r="M40" s="14">
        <f>SUM(M37:M39)</f>
        <v>28334.42</v>
      </c>
    </row>
    <row r="41" spans="1:13" x14ac:dyDescent="0.25">
      <c r="A41" s="1" t="s">
        <v>37</v>
      </c>
      <c r="G41" s="12"/>
      <c r="I41" s="9"/>
      <c r="M41" s="9"/>
    </row>
    <row r="42" spans="1:13" x14ac:dyDescent="0.25">
      <c r="A42" s="1"/>
      <c r="B42" t="s">
        <v>38</v>
      </c>
      <c r="G42" s="12">
        <v>0</v>
      </c>
      <c r="I42" s="9">
        <v>-10101.09</v>
      </c>
      <c r="M42" s="9">
        <v>22029.22</v>
      </c>
    </row>
    <row r="43" spans="1:13" x14ac:dyDescent="0.25">
      <c r="B43" t="s">
        <v>39</v>
      </c>
      <c r="G43" s="12">
        <v>0</v>
      </c>
      <c r="I43" s="9">
        <v>-1291.9000000000001</v>
      </c>
      <c r="M43" s="9">
        <v>0</v>
      </c>
    </row>
    <row r="44" spans="1:13" x14ac:dyDescent="0.25">
      <c r="B44" t="s">
        <v>40</v>
      </c>
      <c r="G44" s="12">
        <v>-897.75</v>
      </c>
      <c r="I44" s="9" t="e">
        <f>'[1]Current Account'!C115</f>
        <v>#REF!</v>
      </c>
      <c r="M44" s="9">
        <v>-1458.6</v>
      </c>
    </row>
    <row r="45" spans="1:13" x14ac:dyDescent="0.25">
      <c r="G45" s="13">
        <f>SUM(G43:G44)</f>
        <v>-897.75</v>
      </c>
      <c r="I45" s="14" t="e">
        <f>SUM(I42:I44)</f>
        <v>#REF!</v>
      </c>
      <c r="M45" s="14">
        <f>SUM(M42:M44)</f>
        <v>20570.620000000003</v>
      </c>
    </row>
    <row r="46" spans="1:13" x14ac:dyDescent="0.25">
      <c r="G46" s="12"/>
      <c r="I46" s="9"/>
      <c r="M46" s="9"/>
    </row>
    <row r="47" spans="1:13" ht="16.5" thickBot="1" x14ac:dyDescent="0.3">
      <c r="A47" s="18" t="s">
        <v>41</v>
      </c>
      <c r="B47" s="16"/>
      <c r="C47" s="19"/>
      <c r="D47" s="16"/>
      <c r="E47" s="16"/>
      <c r="F47" s="16"/>
      <c r="G47" s="20">
        <f>G34+G40+G45</f>
        <v>416921.63</v>
      </c>
      <c r="H47" s="16"/>
      <c r="I47" s="21" t="e">
        <f>I34+I40+I45</f>
        <v>#REF!</v>
      </c>
      <c r="J47" s="16"/>
      <c r="K47" s="16"/>
      <c r="L47" s="16"/>
      <c r="M47" s="21">
        <f>M34+M40+M45</f>
        <v>689588.54</v>
      </c>
    </row>
    <row r="48" spans="1:13" x14ac:dyDescent="0.25">
      <c r="I48" s="9"/>
      <c r="M48" s="12"/>
    </row>
    <row r="49" spans="1:13" x14ac:dyDescent="0.25">
      <c r="I49" s="9" t="e">
        <f>I47-G47</f>
        <v>#REF!</v>
      </c>
      <c r="M49" s="12" t="e">
        <f>M47-I47</f>
        <v>#REF!</v>
      </c>
    </row>
    <row r="50" spans="1:13" x14ac:dyDescent="0.25">
      <c r="I50" s="9"/>
      <c r="M50" s="12"/>
    </row>
    <row r="51" spans="1:13" x14ac:dyDescent="0.25">
      <c r="A51" s="15" t="s">
        <v>42</v>
      </c>
      <c r="B51" s="15"/>
      <c r="I51" s="9" t="e">
        <f>'[1]P&amp;L'!I53</f>
        <v>#REF!</v>
      </c>
      <c r="M51" s="9" t="e">
        <f>'[1]P&amp;L'!M53</f>
        <v>#REF!</v>
      </c>
    </row>
    <row r="52" spans="1:13" x14ac:dyDescent="0.25">
      <c r="A52" s="15" t="s">
        <v>43</v>
      </c>
      <c r="B52" s="15"/>
      <c r="I52" s="9">
        <f>I34-G34</f>
        <v>260341.5</v>
      </c>
      <c r="M52" s="9" t="e">
        <f>M47-I47</f>
        <v>#REF!</v>
      </c>
    </row>
    <row r="53" spans="1:13" x14ac:dyDescent="0.25">
      <c r="D53" s="9"/>
    </row>
    <row r="54" spans="1:13" x14ac:dyDescent="0.25">
      <c r="D54" s="9"/>
    </row>
    <row r="55" spans="1:13" x14ac:dyDescent="0.25">
      <c r="D55" s="9"/>
    </row>
    <row r="56" spans="1:13" x14ac:dyDescent="0.25">
      <c r="D56" s="9"/>
    </row>
    <row r="57" spans="1:13" x14ac:dyDescent="0.25">
      <c r="D57" s="9"/>
      <c r="F57" s="9">
        <f>M47*0.25</f>
        <v>172397.13500000001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Stacy</cp:lastModifiedBy>
  <cp:lastPrinted>2017-05-18T14:19:39Z</cp:lastPrinted>
  <dcterms:created xsi:type="dcterms:W3CDTF">2017-03-19T18:29:33Z</dcterms:created>
  <dcterms:modified xsi:type="dcterms:W3CDTF">2017-05-18T14:22:13Z</dcterms:modified>
</cp:coreProperties>
</file>