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lme\Carlton James Dropbox\Adam adam@private-commercial.com\Carlton James Team Folder (copy)\Carton James P&amp;CF\Carlton James P &amp; C Ltd\CJPC Pensions\SSAS\SSAS Client Files\TGS Retirement Scheme\Member Info\Edward Bailey\"/>
    </mc:Choice>
  </mc:AlternateContent>
  <xr:revisionPtr revIDLastSave="0" documentId="13_ncr:1_{E7D2AD56-6E42-4525-A732-4A8A97BD6857}" xr6:coauthVersionLast="47" xr6:coauthVersionMax="47" xr10:uidLastSave="{00000000-0000-0000-0000-000000000000}"/>
  <bookViews>
    <workbookView xWindow="28690" yWindow="-110" windowWidth="29020" windowHeight="15820" xr2:uid="{2261AA7B-2BE9-4ED5-9210-D851963EF20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G3" i="1" l="1"/>
  <c r="G4" i="1" s="1"/>
  <c r="D8" i="1"/>
  <c r="D9" i="1" s="1"/>
  <c r="E2" i="1"/>
  <c r="F2" i="1" s="1"/>
  <c r="D4" i="1"/>
  <c r="D7" i="1"/>
  <c r="D3" i="1"/>
  <c r="D2" i="1"/>
  <c r="H2" i="1" l="1"/>
  <c r="E4" i="1" s="1"/>
  <c r="F4" i="1" s="1"/>
  <c r="D5" i="1"/>
  <c r="E3" i="1" l="1"/>
  <c r="F3" i="1" s="1"/>
  <c r="H3" i="1"/>
  <c r="H4" i="1"/>
  <c r="G5" i="1" s="1"/>
  <c r="G6" i="1" s="1"/>
  <c r="D6" i="1"/>
  <c r="E6" i="1" l="1"/>
  <c r="F6" i="1" s="1"/>
  <c r="H5" i="1"/>
  <c r="E5" i="1" l="1"/>
  <c r="F5" i="1" s="1"/>
  <c r="H6" i="1"/>
  <c r="G7" i="1" s="1"/>
  <c r="G8" i="1" s="1"/>
  <c r="H7" i="1" l="1"/>
  <c r="E7" i="1"/>
  <c r="F7" i="1" s="1"/>
  <c r="E8" i="1" l="1"/>
  <c r="H8" i="1"/>
  <c r="F8" i="1" l="1"/>
  <c r="G9" i="1" s="1"/>
  <c r="H9" i="1" l="1"/>
  <c r="E9" i="1"/>
  <c r="F9" i="1" s="1"/>
</calcChain>
</file>

<file path=xl/sharedStrings.xml><?xml version="1.0" encoding="utf-8"?>
<sst xmlns="http://schemas.openxmlformats.org/spreadsheetml/2006/main" count="17" uniqueCount="13">
  <si>
    <t>Date</t>
  </si>
  <si>
    <t>Event</t>
  </si>
  <si>
    <t>Value</t>
  </si>
  <si>
    <t>Rolling Balance</t>
  </si>
  <si>
    <t>Crystalised</t>
  </si>
  <si>
    <t>Balance</t>
  </si>
  <si>
    <t>Uncrystalised</t>
  </si>
  <si>
    <t>PCLS Payment</t>
  </si>
  <si>
    <t>Valuation</t>
  </si>
  <si>
    <t>LTA Usage (PCLS)</t>
  </si>
  <si>
    <t>Revaluation (Increase)</t>
  </si>
  <si>
    <t>Revaluation (Decrease)</t>
  </si>
  <si>
    <t>Contribution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</si>
</sst>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0.00000%"/>
    <numFmt numFmtId="165" formatCode="0.000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1" xfId="0" applyFont="1" applyBorder="1"/>
    <xf numFmtId="44" fontId="2" fillId="0" borderId="1" xfId="1" applyFont="1" applyBorder="1"/>
    <xf numFmtId="9" fontId="2" fillId="0" borderId="2" xfId="2" applyFont="1" applyBorder="1" applyAlignment="1">
      <alignment horizontal="center"/>
    </xf>
    <xf numFmtId="44" fontId="2" fillId="0" borderId="2" xfId="1" applyFont="1" applyBorder="1" applyAlignment="1">
      <alignment horizontal="center"/>
    </xf>
    <xf numFmtId="14" fontId="2" fillId="0" borderId="0" xfId="0" applyNumberFormat="1" applyFont="1"/>
    <xf numFmtId="0" fontId="2" fillId="0" borderId="0" xfId="0" applyFont="1"/>
    <xf numFmtId="44" fontId="2" fillId="0" borderId="0" xfId="1" applyFont="1" applyBorder="1"/>
    <xf numFmtId="44" fontId="1" fillId="0" borderId="0" xfId="1" applyFont="1" applyBorder="1"/>
    <xf numFmtId="9" fontId="1" fillId="0" borderId="0" xfId="2" applyFont="1" applyBorder="1" applyAlignment="1">
      <alignment horizontal="center"/>
    </xf>
    <xf numFmtId="44" fontId="1" fillId="0" borderId="0" xfId="1" applyFont="1" applyBorder="1" applyAlignment="1">
      <alignment horizontal="center"/>
    </xf>
    <xf numFmtId="14" fontId="2" fillId="0" borderId="3" xfId="0" applyNumberFormat="1" applyFont="1" applyBorder="1"/>
    <xf numFmtId="0" fontId="2" fillId="0" borderId="5" xfId="0" applyFont="1" applyBorder="1"/>
    <xf numFmtId="0" fontId="2" fillId="0" borderId="4" xfId="0" applyFont="1" applyBorder="1"/>
    <xf numFmtId="44" fontId="2" fillId="0" borderId="0" xfId="1" applyFont="1" applyBorder="1" applyAlignment="1">
      <alignment horizontal="center"/>
    </xf>
    <xf numFmtId="44" fontId="2" fillId="0" borderId="0" xfId="1" applyFont="1"/>
    <xf numFmtId="9" fontId="2" fillId="0" borderId="6" xfId="2" applyFont="1" applyFill="1" applyBorder="1" applyAlignment="1">
      <alignment horizontal="center"/>
    </xf>
    <xf numFmtId="44" fontId="1" fillId="0" borderId="0" xfId="1" applyFont="1"/>
    <xf numFmtId="164" fontId="1" fillId="0" borderId="0" xfId="2" applyNumberFormat="1" applyFont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165" fontId="2" fillId="0" borderId="0" xfId="2" applyNumberFormat="1" applyFont="1"/>
    <xf numFmtId="164" fontId="2" fillId="0" borderId="0" xfId="2" applyNumberFormat="1" applyFont="1" applyFill="1" applyBorder="1" applyAlignment="1">
      <alignment horizontal="center"/>
    </xf>
    <xf numFmtId="44" fontId="2" fillId="0" borderId="0" xfId="1" applyFont="1" applyFill="1" applyBorder="1" applyAlignment="1">
      <alignment horizontal="center"/>
    </xf>
    <xf numFmtId="44" fontId="0" fillId="0" borderId="0" xfId="1" applyFont="1" applyFill="1" applyBorder="1"/>
    <xf numFmtId="44" fontId="2" fillId="0" borderId="0" xfId="0" applyNumberFormat="1" applyFont="1"/>
    <xf numFmtId="44" fontId="2" fillId="0" borderId="0" xfId="1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316F2-0A3F-4C93-A6B2-B17EEDA20DA6}">
  <dimension ref="A1:K15"/>
  <sheetViews>
    <sheetView tabSelected="1" workbookViewId="0">
      <selection activeCell="H14" sqref="H14"/>
    </sheetView>
  </sheetViews>
  <sheetFormatPr defaultRowHeight="14.5" x14ac:dyDescent="0.35"/>
  <cols>
    <col min="1" max="1" width="10.453125" bestFit="1" customWidth="1"/>
    <col min="2" max="2" width="29.08984375" customWidth="1"/>
    <col min="3" max="3" width="12.1796875" bestFit="1" customWidth="1"/>
    <col min="4" max="4" width="14.6328125" bestFit="1" customWidth="1"/>
    <col min="5" max="5" width="23.08984375" bestFit="1" customWidth="1"/>
    <col min="6" max="6" width="12.08984375" bestFit="1" customWidth="1"/>
    <col min="7" max="7" width="12" bestFit="1" customWidth="1"/>
    <col min="8" max="8" width="12.08984375" bestFit="1" customWidth="1"/>
    <col min="9" max="9" width="17.6328125" bestFit="1" customWidth="1"/>
    <col min="10" max="10" width="12.1796875" bestFit="1" customWidth="1"/>
  </cols>
  <sheetData>
    <row r="1" spans="1:11" ht="15" thickBot="1" x14ac:dyDescent="0.4">
      <c r="A1" s="1" t="s">
        <v>0</v>
      </c>
      <c r="B1" s="1" t="s">
        <v>1</v>
      </c>
      <c r="C1" s="2" t="s">
        <v>2</v>
      </c>
      <c r="D1" s="2" t="s">
        <v>3</v>
      </c>
      <c r="E1" s="3" t="s">
        <v>6</v>
      </c>
      <c r="F1" s="4" t="s">
        <v>5</v>
      </c>
      <c r="G1" s="3" t="s">
        <v>4</v>
      </c>
      <c r="H1" s="3" t="s">
        <v>5</v>
      </c>
      <c r="I1" s="16" t="s">
        <v>9</v>
      </c>
    </row>
    <row r="2" spans="1:11" x14ac:dyDescent="0.35">
      <c r="A2" s="5">
        <v>43957</v>
      </c>
      <c r="B2" t="s">
        <v>8</v>
      </c>
      <c r="C2" s="8">
        <v>405401.51</v>
      </c>
      <c r="D2" s="8">
        <f>C2</f>
        <v>405401.51</v>
      </c>
      <c r="E2" s="20">
        <f>100%-G2</f>
        <v>1</v>
      </c>
      <c r="F2" s="10">
        <f>D2*E2</f>
        <v>405401.51</v>
      </c>
      <c r="G2" s="9">
        <v>0</v>
      </c>
      <c r="H2" s="10">
        <f t="shared" ref="H2:H9" si="0">D2*G2</f>
        <v>0</v>
      </c>
      <c r="I2" s="21">
        <f>(SUMIF(B2:B20,"PCLS Payment",C2:C20)*-4)/1073100</f>
        <v>0.37275184046221227</v>
      </c>
    </row>
    <row r="3" spans="1:11" s="6" customFormat="1" x14ac:dyDescent="0.35">
      <c r="A3" s="5">
        <v>43957</v>
      </c>
      <c r="B3" s="6" t="s">
        <v>7</v>
      </c>
      <c r="C3" s="15">
        <v>-55000</v>
      </c>
      <c r="D3" s="7">
        <f t="shared" ref="D3:D9" si="1">D2+C3</f>
        <v>350401.51</v>
      </c>
      <c r="E3" s="20">
        <f>100%-G3</f>
        <v>0.52911161826899655</v>
      </c>
      <c r="F3" s="14">
        <f t="shared" ref="F3:F6" si="2">E3*D3</f>
        <v>185401.50999999998</v>
      </c>
      <c r="G3" s="19">
        <f>IF(B3="PCLS Payment",(H2+(C3*-3))/D3,IF(B3="Contribution",100%-((F2+C3)/D3),G2))</f>
        <v>0.47088838173100339</v>
      </c>
      <c r="H3" s="14">
        <f t="shared" si="0"/>
        <v>165000</v>
      </c>
      <c r="I3" s="21"/>
    </row>
    <row r="4" spans="1:11" s="6" customFormat="1" x14ac:dyDescent="0.35">
      <c r="A4" s="5">
        <v>44977</v>
      </c>
      <c r="B4" s="6" t="s">
        <v>10</v>
      </c>
      <c r="C4" s="17">
        <v>5099.37</v>
      </c>
      <c r="D4" s="8">
        <f>D3+C4</f>
        <v>355500.88</v>
      </c>
      <c r="E4" s="18">
        <f>100%-G4</f>
        <v>0.52911161826899655</v>
      </c>
      <c r="F4" s="10">
        <f t="shared" si="2"/>
        <v>188099.64591285234</v>
      </c>
      <c r="G4" s="19">
        <f t="shared" ref="G4:G8" si="3">IF(B4="PCLS Payment",(H3+(C4*-3))/D4,IF(B4="Contribution",100%-((F3+C4)/D4),G3))</f>
        <v>0.47088838173100339</v>
      </c>
      <c r="H4" s="10">
        <f t="shared" si="0"/>
        <v>167401.23408714763</v>
      </c>
      <c r="I4" s="21"/>
    </row>
    <row r="5" spans="1:11" x14ac:dyDescent="0.35">
      <c r="A5" s="5">
        <v>44977</v>
      </c>
      <c r="B5" s="6" t="s">
        <v>7</v>
      </c>
      <c r="C5" s="15">
        <v>-30000</v>
      </c>
      <c r="D5" s="7">
        <f t="shared" si="1"/>
        <v>325500.88</v>
      </c>
      <c r="E5" s="20">
        <f t="shared" ref="E5:E6" si="4">100%-G5</f>
        <v>0.20921493641692268</v>
      </c>
      <c r="F5" s="14">
        <f t="shared" si="2"/>
        <v>68099.645912852386</v>
      </c>
      <c r="G5" s="19">
        <f t="shared" si="3"/>
        <v>0.79078506358307732</v>
      </c>
      <c r="H5" s="14">
        <f t="shared" si="0"/>
        <v>257401.23408714763</v>
      </c>
      <c r="I5" s="21"/>
    </row>
    <row r="6" spans="1:11" x14ac:dyDescent="0.35">
      <c r="A6" s="11">
        <v>45078</v>
      </c>
      <c r="B6" s="12" t="s">
        <v>11</v>
      </c>
      <c r="C6" s="17">
        <v>-2141.2600000000002</v>
      </c>
      <c r="D6" s="8">
        <f t="shared" si="1"/>
        <v>323359.62</v>
      </c>
      <c r="E6" s="18">
        <f t="shared" si="4"/>
        <v>0.20921493641692268</v>
      </c>
      <c r="F6" s="10">
        <f t="shared" si="2"/>
        <v>67651.662338100272</v>
      </c>
      <c r="G6" s="19">
        <f t="shared" si="3"/>
        <v>0.79078506358307732</v>
      </c>
      <c r="H6" s="10">
        <f t="shared" si="0"/>
        <v>255707.95766189971</v>
      </c>
      <c r="I6" s="21"/>
    </row>
    <row r="7" spans="1:11" s="6" customFormat="1" x14ac:dyDescent="0.35">
      <c r="A7" s="11">
        <v>45078</v>
      </c>
      <c r="B7" s="13" t="s">
        <v>7</v>
      </c>
      <c r="C7" s="15">
        <v>-15000</v>
      </c>
      <c r="D7" s="7">
        <f t="shared" si="1"/>
        <v>308359.62</v>
      </c>
      <c r="E7" s="20">
        <f t="shared" ref="E7" si="5">100%-G7</f>
        <v>2.4814086676135716E-2</v>
      </c>
      <c r="F7" s="14">
        <f t="shared" ref="F7" si="6">E7*D7</f>
        <v>7651.6623381002719</v>
      </c>
      <c r="G7" s="19">
        <f t="shared" si="3"/>
        <v>0.97518591332386428</v>
      </c>
      <c r="H7" s="14">
        <f t="shared" si="0"/>
        <v>300707.95766189974</v>
      </c>
      <c r="I7" s="21"/>
      <c r="J7" s="25"/>
      <c r="K7" s="25"/>
    </row>
    <row r="8" spans="1:11" x14ac:dyDescent="0.35">
      <c r="A8" s="11">
        <v>45447</v>
      </c>
      <c r="B8" s="13" t="s">
        <v>10</v>
      </c>
      <c r="C8" s="17">
        <v>14694.67</v>
      </c>
      <c r="D8" s="7">
        <f>D7+C8</f>
        <v>323054.28999999998</v>
      </c>
      <c r="E8" s="20">
        <f t="shared" ref="E8" si="7">100%-G8</f>
        <v>2.4814086676135716E-2</v>
      </c>
      <c r="F8" s="14">
        <f>E8*D8</f>
        <v>8016.2971531574831</v>
      </c>
      <c r="G8" s="19">
        <f t="shared" si="3"/>
        <v>0.97518591332386428</v>
      </c>
      <c r="H8" s="14">
        <f t="shared" si="0"/>
        <v>315037.99284684251</v>
      </c>
      <c r="I8" s="21"/>
    </row>
    <row r="9" spans="1:11" s="6" customFormat="1" x14ac:dyDescent="0.35">
      <c r="A9" s="11">
        <v>45448</v>
      </c>
      <c r="B9" s="12" t="s">
        <v>12</v>
      </c>
      <c r="C9" s="15">
        <v>110000</v>
      </c>
      <c r="D9" s="7">
        <f t="shared" si="1"/>
        <v>433054.29</v>
      </c>
      <c r="E9" s="20">
        <f t="shared" ref="E9" si="8">100%-G9</f>
        <v>0.2725207898371298</v>
      </c>
      <c r="F9" s="14">
        <f t="shared" ref="F9" si="9">E9*D9</f>
        <v>118016.29715315746</v>
      </c>
      <c r="G9" s="19">
        <f>IF(B9="PCLS Payment",(H8+(C9*-3))/D9,IF(B9="Contribution",100%-((F8+C9)/D9),G8))</f>
        <v>0.7274792101628702</v>
      </c>
      <c r="H9" s="14">
        <f t="shared" si="0"/>
        <v>315037.99284684251</v>
      </c>
      <c r="I9" s="21"/>
    </row>
    <row r="10" spans="1:11" x14ac:dyDescent="0.35">
      <c r="A10" s="5"/>
      <c r="B10" s="6"/>
      <c r="C10" s="26"/>
      <c r="D10" s="7"/>
      <c r="E10" s="20"/>
      <c r="F10" s="14"/>
      <c r="G10" s="19"/>
      <c r="H10" s="14"/>
      <c r="I10" s="21"/>
    </row>
    <row r="11" spans="1:11" x14ac:dyDescent="0.35">
      <c r="A11" s="5"/>
      <c r="B11" s="6"/>
      <c r="C11" s="15"/>
      <c r="D11" s="7"/>
      <c r="E11" s="20"/>
      <c r="F11" s="14"/>
      <c r="G11" s="22"/>
      <c r="H11" s="23"/>
      <c r="I11" s="21"/>
    </row>
    <row r="12" spans="1:11" x14ac:dyDescent="0.35">
      <c r="A12" s="5"/>
      <c r="C12" s="24"/>
      <c r="D12" s="7"/>
      <c r="E12" s="20"/>
      <c r="F12" s="14"/>
      <c r="G12" s="22"/>
      <c r="H12" s="23"/>
      <c r="I12" s="21"/>
    </row>
    <row r="13" spans="1:11" x14ac:dyDescent="0.35">
      <c r="A13" s="5"/>
      <c r="B13" s="6"/>
      <c r="C13" s="15"/>
      <c r="D13" s="7"/>
      <c r="E13" s="20"/>
      <c r="F13" s="14"/>
      <c r="G13" s="22"/>
      <c r="H13" s="23"/>
      <c r="I13" s="21"/>
    </row>
    <row r="14" spans="1:11" x14ac:dyDescent="0.35">
      <c r="A14" s="5"/>
      <c r="C14" s="24"/>
      <c r="D14" s="7"/>
      <c r="E14" s="20"/>
      <c r="F14" s="14"/>
      <c r="G14" s="22"/>
      <c r="H14" s="23"/>
      <c r="I14" s="21"/>
    </row>
    <row r="15" spans="1:11" x14ac:dyDescent="0.35">
      <c r="A15" s="5"/>
      <c r="B15" s="6"/>
      <c r="C15" s="15"/>
      <c r="D15" s="7"/>
      <c r="E15" s="20"/>
      <c r="F15" s="23"/>
      <c r="G15" s="22"/>
      <c r="H15" s="23"/>
      <c r="I15" s="2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Holmes</dc:creator>
  <cp:lastModifiedBy>Adam Holmes</cp:lastModifiedBy>
  <dcterms:created xsi:type="dcterms:W3CDTF">2022-07-14T12:23:07Z</dcterms:created>
  <dcterms:modified xsi:type="dcterms:W3CDTF">2024-06-05T14:32:52Z</dcterms:modified>
</cp:coreProperties>
</file>