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ony\Desktop\Work to be done 28112018\"/>
    </mc:Choice>
  </mc:AlternateContent>
  <xr:revisionPtr revIDLastSave="0" documentId="13_ncr:1_{1A958030-E982-4522-BCFD-C18E297A9614}" xr6:coauthVersionLast="40" xr6:coauthVersionMax="40" xr10:uidLastSave="{00000000-0000-0000-0000-000000000000}"/>
  <bookViews>
    <workbookView xWindow="0" yWindow="0" windowWidth="15345" windowHeight="4530" xr2:uid="{8FFD4931-234D-4698-A934-DC49D889A76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71" i="1" l="1"/>
  <c r="H71" i="1"/>
  <c r="J71" i="1" s="1"/>
  <c r="F71" i="1" s="1"/>
  <c r="E71" i="1"/>
  <c r="H70" i="1"/>
  <c r="E70" i="1"/>
  <c r="J70" i="1" s="1"/>
  <c r="K70" i="1"/>
  <c r="D70" i="1"/>
  <c r="G70" i="1"/>
  <c r="I71" i="1" l="1"/>
  <c r="I70" i="1"/>
  <c r="K4" i="1"/>
  <c r="K5" i="1" s="1"/>
  <c r="K6" i="1" s="1"/>
  <c r="K7" i="1" s="1"/>
  <c r="K8" i="1" s="1"/>
  <c r="K9" i="1" s="1"/>
  <c r="K10" i="1" s="1"/>
  <c r="K11" i="1" s="1"/>
  <c r="K12" i="1" s="1"/>
  <c r="K13" i="1" s="1"/>
  <c r="K3" i="1"/>
  <c r="K2" i="1"/>
  <c r="G4" i="1"/>
  <c r="D3" i="1"/>
  <c r="E2" i="1"/>
  <c r="E3" i="1" s="1"/>
  <c r="D2" i="1"/>
  <c r="H4" i="1"/>
  <c r="F70" i="1" l="1"/>
  <c r="K14" i="1"/>
  <c r="K15" i="1" s="1"/>
  <c r="K16" i="1" s="1"/>
  <c r="K17" i="1" s="1"/>
  <c r="K18" i="1" s="1"/>
  <c r="K19" i="1" s="1"/>
  <c r="K20" i="1" s="1"/>
  <c r="K21" i="1" s="1"/>
  <c r="J2" i="1"/>
  <c r="F2" i="1" s="1"/>
  <c r="I2" i="1"/>
  <c r="J3" i="1"/>
  <c r="I3" i="1" s="1"/>
  <c r="E4" i="1"/>
  <c r="K22" i="1" l="1"/>
  <c r="K23" i="1" s="1"/>
  <c r="K24" i="1" s="1"/>
  <c r="K25" i="1" s="1"/>
  <c r="K26" i="1" s="1"/>
  <c r="K27" i="1" s="1"/>
  <c r="K28" i="1" s="1"/>
  <c r="K29" i="1" s="1"/>
  <c r="K30" i="1" s="1"/>
  <c r="K31" i="1" s="1"/>
  <c r="K32" i="1" s="1"/>
  <c r="K33" i="1" s="1"/>
  <c r="K34" i="1" s="1"/>
  <c r="J4" i="1"/>
  <c r="I4" i="1" s="1"/>
  <c r="F3" i="1"/>
  <c r="K35" i="1" l="1"/>
  <c r="K36" i="1" s="1"/>
  <c r="K37" i="1" s="1"/>
  <c r="K38" i="1" s="1"/>
  <c r="K39" i="1" s="1"/>
  <c r="K40" i="1" s="1"/>
  <c r="K41" i="1" s="1"/>
  <c r="K42" i="1" s="1"/>
  <c r="K43" i="1" s="1"/>
  <c r="K44" i="1" s="1"/>
  <c r="K45" i="1" s="1"/>
  <c r="K46" i="1" s="1"/>
  <c r="K47" i="1" s="1"/>
  <c r="K48" i="1" s="1"/>
  <c r="K49" i="1" s="1"/>
  <c r="K50" i="1" s="1"/>
  <c r="K51" i="1" s="1"/>
  <c r="K52" i="1" s="1"/>
  <c r="K53" i="1" s="1"/>
  <c r="K54" i="1" s="1"/>
  <c r="K55" i="1" s="1"/>
  <c r="K56" i="1" s="1"/>
  <c r="K57" i="1" s="1"/>
  <c r="K58" i="1" s="1"/>
  <c r="K59" i="1" s="1"/>
  <c r="K60" i="1" s="1"/>
  <c r="K61" i="1" s="1"/>
  <c r="K62" i="1" s="1"/>
  <c r="K63" i="1" s="1"/>
  <c r="K64" i="1" s="1"/>
  <c r="K65" i="1" s="1"/>
  <c r="K66" i="1" s="1"/>
  <c r="K67" i="1" s="1"/>
  <c r="K68" i="1" s="1"/>
  <c r="K69" i="1" s="1"/>
  <c r="G5" i="1"/>
  <c r="H5" i="1" s="1"/>
  <c r="F4" i="1"/>
  <c r="D5" i="1" l="1"/>
  <c r="E5" i="1" s="1"/>
  <c r="J5" i="1" l="1"/>
  <c r="I5" i="1" s="1"/>
  <c r="F5" i="1"/>
  <c r="D6" i="1" s="1"/>
  <c r="E6" i="1" s="1"/>
  <c r="G6" i="1"/>
  <c r="H6" i="1" s="1"/>
  <c r="J6" i="1" l="1"/>
  <c r="I6" i="1" s="1"/>
  <c r="G7" i="1" s="1"/>
  <c r="H7" i="1"/>
  <c r="F6" i="1"/>
  <c r="D7" i="1" l="1"/>
  <c r="E7" i="1" s="1"/>
  <c r="J7" i="1" l="1"/>
  <c r="I7" i="1" l="1"/>
  <c r="G8" i="1" s="1"/>
  <c r="H8" i="1" s="1"/>
  <c r="F7" i="1"/>
  <c r="D8" i="1" s="1"/>
  <c r="E8" i="1" s="1"/>
  <c r="J8" i="1" l="1"/>
  <c r="I8" i="1" s="1"/>
  <c r="H9" i="1" s="1"/>
  <c r="F8" i="1" l="1"/>
  <c r="E9" i="1" s="1"/>
  <c r="J9" i="1" l="1"/>
  <c r="I9" i="1" s="1"/>
  <c r="G10" i="1" s="1"/>
  <c r="H10" i="1" s="1"/>
  <c r="F9" i="1"/>
  <c r="D10" i="1" s="1"/>
  <c r="E10" i="1" s="1"/>
  <c r="J10" i="1" l="1"/>
  <c r="I10" i="1" s="1"/>
  <c r="G11" i="1" s="1"/>
  <c r="H11" i="1" s="1"/>
  <c r="F10" i="1" l="1"/>
  <c r="D11" i="1" s="1"/>
  <c r="E11" i="1" s="1"/>
  <c r="J11" i="1" l="1"/>
  <c r="I11" i="1" s="1"/>
  <c r="G12" i="1" s="1"/>
  <c r="H12" i="1" s="1"/>
  <c r="F11" i="1" l="1"/>
  <c r="D12" i="1" s="1"/>
  <c r="E12" i="1" s="1"/>
  <c r="J12" i="1" l="1"/>
  <c r="I12" i="1" s="1"/>
  <c r="G13" i="1" s="1"/>
  <c r="H13" i="1" s="1"/>
  <c r="F12" i="1"/>
  <c r="D13" i="1" s="1"/>
  <c r="E13" i="1" s="1"/>
  <c r="J13" i="1" l="1"/>
  <c r="I13" i="1" s="1"/>
  <c r="G14" i="1" s="1"/>
  <c r="H14" i="1" s="1"/>
  <c r="F13" i="1" l="1"/>
  <c r="D14" i="1" s="1"/>
  <c r="E14" i="1" s="1"/>
  <c r="J14" i="1" l="1"/>
  <c r="I14" i="1" s="1"/>
  <c r="G15" i="1" s="1"/>
  <c r="H15" i="1" s="1"/>
  <c r="F14" i="1"/>
  <c r="D15" i="1" s="1"/>
  <c r="E15" i="1" s="1"/>
  <c r="J15" i="1" l="1"/>
  <c r="I15" i="1" s="1"/>
  <c r="G16" i="1" s="1"/>
  <c r="H16" i="1" s="1"/>
  <c r="F15" i="1" l="1"/>
  <c r="D16" i="1" s="1"/>
  <c r="E16" i="1" s="1"/>
  <c r="J16" i="1" l="1"/>
  <c r="I16" i="1" s="1"/>
  <c r="G17" i="1" s="1"/>
  <c r="H17" i="1" s="1"/>
  <c r="F16" i="1"/>
  <c r="D17" i="1" s="1"/>
  <c r="E17" i="1" s="1"/>
  <c r="J17" i="1" l="1"/>
  <c r="I17" i="1" s="1"/>
  <c r="G18" i="1" s="1"/>
  <c r="H18" i="1" s="1"/>
  <c r="F17" i="1" l="1"/>
  <c r="D18" i="1" s="1"/>
  <c r="E18" i="1" s="1"/>
  <c r="J18" i="1" l="1"/>
  <c r="I18" i="1" s="1"/>
  <c r="G19" i="1" s="1"/>
  <c r="H19" i="1" s="1"/>
  <c r="F18" i="1"/>
  <c r="D19" i="1" s="1"/>
  <c r="E19" i="1" s="1"/>
  <c r="J19" i="1" l="1"/>
  <c r="I19" i="1" s="1"/>
  <c r="G20" i="1" s="1"/>
  <c r="H20" i="1" s="1"/>
  <c r="F19" i="1" l="1"/>
  <c r="D20" i="1" s="1"/>
  <c r="E20" i="1" s="1"/>
  <c r="J20" i="1" l="1"/>
  <c r="I20" i="1" s="1"/>
  <c r="G21" i="1" s="1"/>
  <c r="H21" i="1" s="1"/>
  <c r="F20" i="1" l="1"/>
  <c r="D21" i="1" s="1"/>
  <c r="E21" i="1" s="1"/>
  <c r="J21" i="1"/>
  <c r="I21" i="1" s="1"/>
  <c r="G22" i="1" s="1"/>
  <c r="H22" i="1" s="1"/>
  <c r="F21" i="1" l="1"/>
  <c r="D22" i="1" s="1"/>
  <c r="E22" i="1" s="1"/>
  <c r="J22" i="1" l="1"/>
  <c r="I22" i="1" s="1"/>
  <c r="G23" i="1" s="1"/>
  <c r="H23" i="1" s="1"/>
  <c r="F22" i="1" l="1"/>
  <c r="D23" i="1" s="1"/>
  <c r="E23" i="1" s="1"/>
  <c r="J23" i="1" l="1"/>
  <c r="I23" i="1" s="1"/>
  <c r="G24" i="1" s="1"/>
  <c r="H24" i="1" s="1"/>
  <c r="F23" i="1" l="1"/>
  <c r="D24" i="1" s="1"/>
  <c r="E24" i="1" s="1"/>
  <c r="J24" i="1" l="1"/>
  <c r="I24" i="1" s="1"/>
  <c r="G25" i="1" s="1"/>
  <c r="H25" i="1" s="1"/>
  <c r="F24" i="1"/>
  <c r="D25" i="1" s="1"/>
  <c r="E25" i="1" s="1"/>
  <c r="J25" i="1" l="1"/>
  <c r="I25" i="1" s="1"/>
  <c r="G26" i="1" s="1"/>
  <c r="H26" i="1" s="1"/>
  <c r="F25" i="1" l="1"/>
  <c r="D26" i="1" s="1"/>
  <c r="E26" i="1" s="1"/>
  <c r="J26" i="1" l="1"/>
  <c r="I26" i="1" s="1"/>
  <c r="H27" i="1" s="1"/>
  <c r="F26" i="1" l="1"/>
  <c r="E27" i="1" s="1"/>
  <c r="J27" i="1" l="1"/>
  <c r="I27" i="1" s="1"/>
  <c r="G28" i="1" s="1"/>
  <c r="H28" i="1" s="1"/>
  <c r="F27" i="1" l="1"/>
  <c r="D28" i="1" s="1"/>
  <c r="E28" i="1" s="1"/>
  <c r="J28" i="1" l="1"/>
  <c r="I28" i="1" s="1"/>
  <c r="G29" i="1" s="1"/>
  <c r="H29" i="1" s="1"/>
  <c r="F28" i="1" l="1"/>
  <c r="D29" i="1" s="1"/>
  <c r="E29" i="1" s="1"/>
  <c r="J29" i="1" l="1"/>
  <c r="I29" i="1" s="1"/>
  <c r="G30" i="1" s="1"/>
  <c r="H30" i="1" s="1"/>
  <c r="F29" i="1" l="1"/>
  <c r="D30" i="1" s="1"/>
  <c r="E30" i="1" s="1"/>
  <c r="J30" i="1" l="1"/>
  <c r="I30" i="1" s="1"/>
  <c r="G31" i="1" s="1"/>
  <c r="H31" i="1" s="1"/>
  <c r="F30" i="1" l="1"/>
  <c r="D31" i="1" s="1"/>
  <c r="E31" i="1" s="1"/>
  <c r="J31" i="1" l="1"/>
  <c r="I31" i="1" s="1"/>
  <c r="G32" i="1" s="1"/>
  <c r="H32" i="1" s="1"/>
  <c r="F31" i="1" l="1"/>
  <c r="D32" i="1" s="1"/>
  <c r="E32" i="1" s="1"/>
  <c r="J32" i="1" l="1"/>
  <c r="I32" i="1" s="1"/>
  <c r="G33" i="1" s="1"/>
  <c r="H33" i="1" s="1"/>
  <c r="F32" i="1" l="1"/>
  <c r="D33" i="1" s="1"/>
  <c r="E33" i="1" s="1"/>
  <c r="J33" i="1" l="1"/>
  <c r="I33" i="1" s="1"/>
  <c r="G34" i="1" s="1"/>
  <c r="H34" i="1" s="1"/>
  <c r="F33" i="1" l="1"/>
  <c r="D34" i="1" l="1"/>
  <c r="E34" i="1" s="1"/>
  <c r="J34" i="1" l="1"/>
  <c r="I34" i="1" s="1"/>
  <c r="G35" i="1" s="1"/>
  <c r="H35" i="1" s="1"/>
  <c r="F34" i="1" l="1"/>
  <c r="D35" i="1" s="1"/>
  <c r="E35" i="1" s="1"/>
  <c r="J35" i="1" l="1"/>
  <c r="I35" i="1" s="1"/>
  <c r="G36" i="1" s="1"/>
  <c r="H36" i="1" s="1"/>
  <c r="F35" i="1"/>
  <c r="D36" i="1" s="1"/>
  <c r="E36" i="1" s="1"/>
  <c r="J36" i="1" l="1"/>
  <c r="I36" i="1" s="1"/>
  <c r="G37" i="1" s="1"/>
  <c r="H37" i="1" s="1"/>
  <c r="F36" i="1" l="1"/>
  <c r="D37" i="1" s="1"/>
  <c r="E37" i="1" s="1"/>
  <c r="J37" i="1" l="1"/>
  <c r="I37" i="1" s="1"/>
  <c r="G38" i="1" s="1"/>
  <c r="H38" i="1" s="1"/>
  <c r="F37" i="1"/>
  <c r="D38" i="1" s="1"/>
  <c r="E38" i="1" s="1"/>
  <c r="J38" i="1" l="1"/>
  <c r="I38" i="1" s="1"/>
  <c r="G39" i="1" s="1"/>
  <c r="H39" i="1" s="1"/>
  <c r="F38" i="1"/>
  <c r="D39" i="1" s="1"/>
  <c r="E39" i="1" s="1"/>
  <c r="J39" i="1" l="1"/>
  <c r="I39" i="1" s="1"/>
  <c r="G40" i="1" s="1"/>
  <c r="H40" i="1" s="1"/>
  <c r="F39" i="1" l="1"/>
  <c r="D40" i="1" s="1"/>
  <c r="E40" i="1" s="1"/>
  <c r="J40" i="1" l="1"/>
  <c r="I40" i="1" s="1"/>
  <c r="G41" i="1" s="1"/>
  <c r="H41" i="1" s="1"/>
  <c r="F40" i="1" l="1"/>
  <c r="D41" i="1" s="1"/>
  <c r="E41" i="1" s="1"/>
  <c r="J41" i="1" l="1"/>
  <c r="I41" i="1" s="1"/>
  <c r="G42" i="1" s="1"/>
  <c r="H42" i="1" s="1"/>
  <c r="F41" i="1" l="1"/>
  <c r="D42" i="1" s="1"/>
  <c r="E42" i="1" s="1"/>
  <c r="J42" i="1" l="1"/>
  <c r="I42" i="1" s="1"/>
  <c r="G43" i="1" s="1"/>
  <c r="H43" i="1" s="1"/>
  <c r="F42" i="1" l="1"/>
  <c r="D43" i="1" s="1"/>
  <c r="E43" i="1" s="1"/>
  <c r="J43" i="1" l="1"/>
  <c r="I43" i="1" s="1"/>
  <c r="G44" i="1" s="1"/>
  <c r="H44" i="1" s="1"/>
  <c r="F43" i="1" l="1"/>
  <c r="D44" i="1" s="1"/>
  <c r="E44" i="1" s="1"/>
  <c r="J44" i="1" l="1"/>
  <c r="I44" i="1" s="1"/>
  <c r="G45" i="1" s="1"/>
  <c r="H45" i="1" s="1"/>
  <c r="F44" i="1"/>
  <c r="D45" i="1" s="1"/>
  <c r="E45" i="1" s="1"/>
  <c r="J45" i="1" l="1"/>
  <c r="I45" i="1" s="1"/>
  <c r="H46" i="1" s="1"/>
  <c r="F45" i="1" l="1"/>
  <c r="E46" i="1" s="1"/>
  <c r="J46" i="1" l="1"/>
  <c r="I46" i="1" s="1"/>
  <c r="G47" i="1" s="1"/>
  <c r="H47" i="1" s="1"/>
  <c r="F46" i="1" l="1"/>
  <c r="D47" i="1" s="1"/>
  <c r="E47" i="1" s="1"/>
  <c r="J47" i="1" l="1"/>
  <c r="F47" i="1" l="1"/>
  <c r="D48" i="1" s="1"/>
  <c r="E48" i="1" s="1"/>
  <c r="I47" i="1"/>
  <c r="G48" i="1" s="1"/>
  <c r="H48" i="1" s="1"/>
  <c r="J48" i="1" l="1"/>
  <c r="I48" i="1" l="1"/>
  <c r="G49" i="1" s="1"/>
  <c r="H49" i="1" s="1"/>
  <c r="F48" i="1"/>
  <c r="D49" i="1" s="1"/>
  <c r="E49" i="1" s="1"/>
  <c r="J49" i="1" s="1"/>
  <c r="I49" i="1" s="1"/>
  <c r="G50" i="1" s="1"/>
  <c r="H50" i="1" s="1"/>
  <c r="F49" i="1" l="1"/>
  <c r="D50" i="1" s="1"/>
  <c r="E50" i="1" s="1"/>
  <c r="J50" i="1"/>
  <c r="I50" i="1" s="1"/>
  <c r="G51" i="1" s="1"/>
  <c r="H51" i="1" s="1"/>
  <c r="F50" i="1" l="1"/>
  <c r="D51" i="1" s="1"/>
  <c r="E51" i="1" s="1"/>
  <c r="J51" i="1" s="1"/>
  <c r="I51" i="1" s="1"/>
  <c r="G52" i="1" l="1"/>
  <c r="H52" i="1" s="1"/>
  <c r="F51" i="1"/>
  <c r="D52" i="1" s="1"/>
  <c r="E52" i="1" s="1"/>
  <c r="J52" i="1" s="1"/>
  <c r="I52" i="1" l="1"/>
  <c r="G53" i="1" s="1"/>
  <c r="H53" i="1" s="1"/>
  <c r="F52" i="1"/>
  <c r="D53" i="1" s="1"/>
  <c r="E53" i="1" s="1"/>
  <c r="J53" i="1" s="1"/>
  <c r="I53" i="1" l="1"/>
  <c r="G54" i="1" s="1"/>
  <c r="H54" i="1" s="1"/>
  <c r="F53" i="1"/>
  <c r="D54" i="1" s="1"/>
  <c r="E54" i="1" s="1"/>
  <c r="J54" i="1" s="1"/>
  <c r="I54" i="1" l="1"/>
  <c r="G55" i="1" s="1"/>
  <c r="H55" i="1" s="1"/>
  <c r="F54" i="1"/>
  <c r="D55" i="1" s="1"/>
  <c r="E55" i="1" s="1"/>
  <c r="J55" i="1" l="1"/>
  <c r="I55" i="1" s="1"/>
  <c r="G56" i="1" s="1"/>
  <c r="H56" i="1" s="1"/>
  <c r="F55" i="1"/>
  <c r="D56" i="1" s="1"/>
  <c r="E56" i="1" s="1"/>
  <c r="J56" i="1" l="1"/>
  <c r="I56" i="1"/>
  <c r="G57" i="1" s="1"/>
  <c r="H57" i="1" s="1"/>
  <c r="F56" i="1"/>
  <c r="D57" i="1" s="1"/>
  <c r="E57" i="1" s="1"/>
  <c r="J57" i="1" l="1"/>
  <c r="I57" i="1" s="1"/>
  <c r="G58" i="1" s="1"/>
  <c r="H58" i="1" s="1"/>
  <c r="F57" i="1"/>
  <c r="D58" i="1" s="1"/>
  <c r="E58" i="1" s="1"/>
  <c r="J58" i="1" l="1"/>
  <c r="I58" i="1" s="1"/>
  <c r="G59" i="1" s="1"/>
  <c r="H59" i="1" s="1"/>
  <c r="F58" i="1"/>
  <c r="D59" i="1" s="1"/>
  <c r="E59" i="1" s="1"/>
  <c r="J59" i="1" l="1"/>
  <c r="I59" i="1" s="1"/>
  <c r="G60" i="1" s="1"/>
  <c r="H60" i="1" s="1"/>
  <c r="F59" i="1"/>
  <c r="D60" i="1" s="1"/>
  <c r="E60" i="1" s="1"/>
  <c r="J60" i="1" l="1"/>
  <c r="I60" i="1"/>
  <c r="G61" i="1" s="1"/>
  <c r="H61" i="1" s="1"/>
  <c r="F60" i="1"/>
  <c r="D61" i="1" s="1"/>
  <c r="E61" i="1" s="1"/>
  <c r="J61" i="1" s="1"/>
  <c r="I61" i="1" l="1"/>
  <c r="G62" i="1" s="1"/>
  <c r="H62" i="1" s="1"/>
  <c r="F61" i="1"/>
  <c r="D62" i="1" s="1"/>
  <c r="E62" i="1" s="1"/>
  <c r="J62" i="1" s="1"/>
  <c r="I62" i="1" l="1"/>
  <c r="G63" i="1" s="1"/>
  <c r="H63" i="1" s="1"/>
  <c r="F62" i="1"/>
  <c r="D63" i="1" s="1"/>
  <c r="E63" i="1" s="1"/>
  <c r="J63" i="1" l="1"/>
  <c r="F63" i="1" s="1"/>
  <c r="D64" i="1" s="1"/>
  <c r="E64" i="1" s="1"/>
  <c r="I63" i="1" l="1"/>
  <c r="G64" i="1" s="1"/>
  <c r="H64" i="1" s="1"/>
  <c r="J64" i="1" l="1"/>
  <c r="F64" i="1" s="1"/>
  <c r="D65" i="1" s="1"/>
  <c r="E65" i="1" s="1"/>
  <c r="I64" i="1" l="1"/>
  <c r="G65" i="1" s="1"/>
  <c r="H65" i="1" s="1"/>
  <c r="J65" i="1" s="1"/>
  <c r="I65" i="1" l="1"/>
  <c r="G66" i="1" s="1"/>
  <c r="H66" i="1" s="1"/>
  <c r="F65" i="1"/>
  <c r="D66" i="1" s="1"/>
  <c r="E66" i="1" s="1"/>
  <c r="J66" i="1" l="1"/>
  <c r="I66" i="1" s="1"/>
  <c r="G67" i="1" s="1"/>
  <c r="H67" i="1" s="1"/>
  <c r="F66" i="1"/>
  <c r="D67" i="1" s="1"/>
  <c r="E67" i="1" s="1"/>
  <c r="J67" i="1" l="1"/>
  <c r="I67" i="1" s="1"/>
  <c r="G68" i="1" s="1"/>
  <c r="H68" i="1" s="1"/>
  <c r="F67" i="1"/>
  <c r="D68" i="1" s="1"/>
  <c r="E68" i="1" s="1"/>
  <c r="J68" i="1" l="1"/>
  <c r="I68" i="1" s="1"/>
  <c r="G69" i="1" s="1"/>
  <c r="H69" i="1" s="1"/>
  <c r="F68" i="1"/>
  <c r="D69" i="1" s="1"/>
  <c r="E69" i="1" s="1"/>
  <c r="J69" i="1" l="1"/>
  <c r="I69" i="1" s="1"/>
  <c r="F69" i="1"/>
</calcChain>
</file>

<file path=xl/sharedStrings.xml><?xml version="1.0" encoding="utf-8"?>
<sst xmlns="http://schemas.openxmlformats.org/spreadsheetml/2006/main" count="81" uniqueCount="33">
  <si>
    <t>Transaction</t>
  </si>
  <si>
    <t>Transfer in - Chris Orr</t>
  </si>
  <si>
    <t>Chris Orr %</t>
  </si>
  <si>
    <t>Zeynep Ayhan %</t>
  </si>
  <si>
    <t>Total fund value</t>
  </si>
  <si>
    <t>Metro - credit interest</t>
  </si>
  <si>
    <t>Transfer in - Zeynep Ayhan</t>
  </si>
  <si>
    <t>Chris Orr addition</t>
  </si>
  <si>
    <t>Chris Orr running value</t>
  </si>
  <si>
    <t>Zeynep Ayhan running value</t>
  </si>
  <si>
    <t xml:space="preserve">Metro - credit interest </t>
  </si>
  <si>
    <t>Contributions - £30,000 to Chris, £70,000 to Zeynep</t>
  </si>
  <si>
    <t>Fees - Fenwick Solicitors</t>
  </si>
  <si>
    <t>Fees - Stratford Collins</t>
  </si>
  <si>
    <t>Fees - Wealthmasters</t>
  </si>
  <si>
    <t>Metro credit interest</t>
  </si>
  <si>
    <t>Interest correction</t>
  </si>
  <si>
    <t>Fees - PP</t>
  </si>
  <si>
    <t>Contributions - £60,000 to Chris, £60,000 to Zeynep</t>
  </si>
  <si>
    <t>Fees - Pensions Regulator</t>
  </si>
  <si>
    <t>Contributions - £19,626 to Chris, £73,000 to Zeynep</t>
  </si>
  <si>
    <t>BD Client Settlement Account (£200,000)</t>
  </si>
  <si>
    <t>BD Client Settlement Account (£95,000)</t>
  </si>
  <si>
    <t>Charles Stanley (£120,000)</t>
  </si>
  <si>
    <t>Bank balance</t>
  </si>
  <si>
    <t>BD Client Account (£93,000)</t>
  </si>
  <si>
    <t xml:space="preserve">Transfer to AIB </t>
  </si>
  <si>
    <t>Fees - GDPR</t>
  </si>
  <si>
    <t>Date</t>
  </si>
  <si>
    <t>Zeynep Ayhan addition</t>
  </si>
  <si>
    <t>Readjustment for Charles Stanley valuation - £124,741.02</t>
  </si>
  <si>
    <t>Bank Transaction value</t>
  </si>
  <si>
    <t>Readjustment for Brewin Dolphin valuation - £438,299.90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</si>
</sst>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£&quot;#,##0.00"/>
    <numFmt numFmtId="165" formatCode="0.000%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5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164" fontId="0" fillId="0" borderId="0" xfId="0" applyNumberFormat="1"/>
    <xf numFmtId="165" fontId="0" fillId="0" borderId="0" xfId="0" applyNumberFormat="1"/>
    <xf numFmtId="164" fontId="0" fillId="0" borderId="0" xfId="0" applyNumberFormat="1" applyAlignment="1">
      <alignment horizontal="center" wrapText="1"/>
    </xf>
    <xf numFmtId="165" fontId="0" fillId="0" borderId="0" xfId="0" applyNumberFormat="1" applyAlignment="1">
      <alignment horizontal="center" wrapText="1"/>
    </xf>
    <xf numFmtId="14" fontId="0" fillId="0" borderId="0" xfId="0" applyNumberFormat="1"/>
    <xf numFmtId="0" fontId="0" fillId="2" borderId="0" xfId="0" applyFont="1" applyFill="1"/>
    <xf numFmtId="14" fontId="0" fillId="2" borderId="0" xfId="0" applyNumberFormat="1" applyFont="1" applyFill="1"/>
    <xf numFmtId="164" fontId="0" fillId="2" borderId="0" xfId="0" applyNumberFormat="1" applyFont="1" applyFill="1"/>
    <xf numFmtId="165" fontId="0" fillId="2" borderId="0" xfId="0" applyNumberFormat="1" applyFont="1" applyFill="1"/>
    <xf numFmtId="0" fontId="0" fillId="3" borderId="0" xfId="0" applyFill="1"/>
    <xf numFmtId="14" fontId="0" fillId="3" borderId="0" xfId="0" applyNumberFormat="1" applyFill="1"/>
    <xf numFmtId="164" fontId="0" fillId="3" borderId="0" xfId="0" applyNumberFormat="1" applyFill="1"/>
    <xf numFmtId="165" fontId="0" fillId="3" borderId="0" xfId="0" applyNumberFormat="1" applyFill="1"/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53FF01-F492-4AF4-9DA1-A70F96D457A8}">
  <dimension ref="A1:K73"/>
  <sheetViews>
    <sheetView tabSelected="1" workbookViewId="0">
      <selection activeCell="A66" sqref="A66"/>
    </sheetView>
  </sheetViews>
  <sheetFormatPr defaultRowHeight="15" x14ac:dyDescent="0.25"/>
  <cols>
    <col min="1" max="1" width="54.85546875" customWidth="1"/>
    <col min="2" max="2" width="20" customWidth="1"/>
    <col min="3" max="3" width="23" style="1" customWidth="1"/>
    <col min="4" max="4" width="23.7109375" style="1" customWidth="1"/>
    <col min="5" max="5" width="18.140625" style="1" customWidth="1"/>
    <col min="6" max="6" width="18.140625" style="2" customWidth="1"/>
    <col min="7" max="7" width="18.140625" style="1" customWidth="1"/>
    <col min="8" max="8" width="18.42578125" style="1" customWidth="1"/>
    <col min="9" max="9" width="18" style="2" customWidth="1"/>
    <col min="10" max="10" width="18.42578125" style="1" customWidth="1"/>
    <col min="11" max="11" width="18.5703125" customWidth="1"/>
  </cols>
  <sheetData>
    <row r="1" spans="1:11" s="14" customFormat="1" ht="30" x14ac:dyDescent="0.25">
      <c r="A1" t="s">
        <v>0</v>
      </c>
      <c r="B1" t="s">
        <v>28</v>
      </c>
      <c r="C1" s="1" t="s">
        <v>31</v>
      </c>
      <c r="D1" s="3" t="s">
        <v>7</v>
      </c>
      <c r="E1" s="3" t="s">
        <v>8</v>
      </c>
      <c r="F1" s="4" t="s">
        <v>2</v>
      </c>
      <c r="G1" s="3" t="s">
        <v>29</v>
      </c>
      <c r="H1" s="3" t="s">
        <v>9</v>
      </c>
      <c r="I1" s="4" t="s">
        <v>3</v>
      </c>
      <c r="J1" s="1" t="s">
        <v>4</v>
      </c>
      <c r="K1" t="s">
        <v>24</v>
      </c>
    </row>
    <row r="2" spans="1:11" s="14" customFormat="1" x14ac:dyDescent="0.25">
      <c r="A2" t="s">
        <v>1</v>
      </c>
      <c r="B2" s="5">
        <v>42030</v>
      </c>
      <c r="C2" s="1">
        <v>124154.38</v>
      </c>
      <c r="D2" s="1">
        <f>C2</f>
        <v>124154.38</v>
      </c>
      <c r="E2" s="1">
        <f>D2</f>
        <v>124154.38</v>
      </c>
      <c r="F2" s="2">
        <f>E2/J2</f>
        <v>1</v>
      </c>
      <c r="G2" s="1">
        <v>0</v>
      </c>
      <c r="H2" s="1">
        <v>0</v>
      </c>
      <c r="I2" s="2">
        <f>H2/J2</f>
        <v>0</v>
      </c>
      <c r="J2" s="1">
        <f>E2+H2</f>
        <v>124154.38</v>
      </c>
      <c r="K2" s="1">
        <f>J2</f>
        <v>124154.38</v>
      </c>
    </row>
    <row r="3" spans="1:11" s="14" customFormat="1" x14ac:dyDescent="0.25">
      <c r="A3" t="s">
        <v>10</v>
      </c>
      <c r="B3" s="5">
        <v>42036</v>
      </c>
      <c r="C3" s="1">
        <v>5.0999999999999996</v>
      </c>
      <c r="D3" s="1">
        <f>C3</f>
        <v>5.0999999999999996</v>
      </c>
      <c r="E3" s="1">
        <f>E2+D3</f>
        <v>124159.48000000001</v>
      </c>
      <c r="F3" s="2">
        <f>E3/J3</f>
        <v>1</v>
      </c>
      <c r="G3" s="1">
        <v>0</v>
      </c>
      <c r="H3" s="1">
        <v>0</v>
      </c>
      <c r="I3" s="2">
        <f>H3/J3</f>
        <v>0</v>
      </c>
      <c r="J3" s="1">
        <f>E3+H3</f>
        <v>124159.48000000001</v>
      </c>
      <c r="K3" s="1">
        <f>K2+C3</f>
        <v>124159.48000000001</v>
      </c>
    </row>
    <row r="4" spans="1:11" s="14" customFormat="1" x14ac:dyDescent="0.25">
      <c r="A4" t="s">
        <v>6</v>
      </c>
      <c r="B4" s="5">
        <v>42040</v>
      </c>
      <c r="C4" s="1">
        <v>84871.96</v>
      </c>
      <c r="D4" s="1">
        <v>0</v>
      </c>
      <c r="E4" s="1">
        <f>E3</f>
        <v>124159.48000000001</v>
      </c>
      <c r="F4" s="2">
        <f>E4/J4</f>
        <v>0.59397514555705122</v>
      </c>
      <c r="G4" s="1">
        <f>C4</f>
        <v>84871.96</v>
      </c>
      <c r="H4" s="1">
        <f>G4+H3</f>
        <v>84871.96</v>
      </c>
      <c r="I4" s="2">
        <f>H4/J4</f>
        <v>0.40602485444294889</v>
      </c>
      <c r="J4" s="1">
        <f t="shared" ref="J4:J67" si="0">E4+H4</f>
        <v>209031.44</v>
      </c>
      <c r="K4" s="1">
        <f t="shared" ref="K4:K67" si="1">K3+C4</f>
        <v>209031.44</v>
      </c>
    </row>
    <row r="5" spans="1:11" s="14" customFormat="1" x14ac:dyDescent="0.25">
      <c r="A5" s="10" t="s">
        <v>13</v>
      </c>
      <c r="B5" s="11">
        <v>42048</v>
      </c>
      <c r="C5" s="12">
        <v>-855</v>
      </c>
      <c r="D5" s="12">
        <f>C5*F4</f>
        <v>-507.84874945127882</v>
      </c>
      <c r="E5" s="12">
        <f>E4+D5</f>
        <v>123651.63125054873</v>
      </c>
      <c r="F5" s="13">
        <f t="shared" ref="F5:F68" si="2">E5/J5</f>
        <v>0.59397514555705111</v>
      </c>
      <c r="G5" s="12">
        <f>C5*I4</f>
        <v>-347.15125054872129</v>
      </c>
      <c r="H5" s="12">
        <f>H4+G5</f>
        <v>84524.808749451287</v>
      </c>
      <c r="I5" s="13">
        <f t="shared" ref="I5:I68" si="3">H5/J5</f>
        <v>0.40602485444294889</v>
      </c>
      <c r="J5" s="12">
        <f t="shared" si="0"/>
        <v>208176.44</v>
      </c>
      <c r="K5" s="12">
        <f t="shared" si="1"/>
        <v>208176.44</v>
      </c>
    </row>
    <row r="6" spans="1:11" s="14" customFormat="1" x14ac:dyDescent="0.25">
      <c r="A6" s="10" t="s">
        <v>14</v>
      </c>
      <c r="B6" s="11">
        <v>42048</v>
      </c>
      <c r="C6" s="12">
        <v>-2140</v>
      </c>
      <c r="D6" s="12">
        <f>C6*F5</f>
        <v>-1271.1068114920893</v>
      </c>
      <c r="E6" s="12">
        <f t="shared" ref="E6:E69" si="4">E5+D6</f>
        <v>122380.52443905664</v>
      </c>
      <c r="F6" s="13">
        <f t="shared" si="2"/>
        <v>0.59397514555705111</v>
      </c>
      <c r="G6" s="12">
        <f>C6*I5</f>
        <v>-868.89318850791062</v>
      </c>
      <c r="H6" s="12">
        <f t="shared" ref="H6:H69" si="5">H5+G6</f>
        <v>83655.91556094338</v>
      </c>
      <c r="I6" s="13">
        <f t="shared" si="3"/>
        <v>0.40602485444294895</v>
      </c>
      <c r="J6" s="12">
        <f t="shared" si="0"/>
        <v>206036.44</v>
      </c>
      <c r="K6" s="12">
        <f t="shared" si="1"/>
        <v>206036.44</v>
      </c>
    </row>
    <row r="7" spans="1:11" s="14" customFormat="1" x14ac:dyDescent="0.25">
      <c r="A7" t="s">
        <v>5</v>
      </c>
      <c r="B7" s="5">
        <v>42064</v>
      </c>
      <c r="C7" s="1">
        <v>37.43</v>
      </c>
      <c r="D7" s="1">
        <f>C7*F6</f>
        <v>22.232489698200421</v>
      </c>
      <c r="E7" s="1">
        <f t="shared" si="4"/>
        <v>122402.75692875484</v>
      </c>
      <c r="F7" s="2">
        <f t="shared" si="2"/>
        <v>0.59397514555705111</v>
      </c>
      <c r="G7" s="1">
        <f>C7*I6</f>
        <v>15.197510301799579</v>
      </c>
      <c r="H7" s="1">
        <f t="shared" si="5"/>
        <v>83671.113071245185</v>
      </c>
      <c r="I7" s="2">
        <f t="shared" si="3"/>
        <v>0.40602485444294889</v>
      </c>
      <c r="J7" s="1">
        <f t="shared" si="0"/>
        <v>206073.87000000002</v>
      </c>
      <c r="K7" s="1">
        <f t="shared" si="1"/>
        <v>206073.87</v>
      </c>
    </row>
    <row r="8" spans="1:11" s="14" customFormat="1" x14ac:dyDescent="0.25">
      <c r="A8" t="s">
        <v>5</v>
      </c>
      <c r="B8" s="5">
        <v>42095</v>
      </c>
      <c r="C8" s="1">
        <v>43.76</v>
      </c>
      <c r="D8" s="1">
        <f t="shared" ref="D8:D69" si="6">C8*F7</f>
        <v>25.992352369576555</v>
      </c>
      <c r="E8" s="1">
        <f t="shared" si="4"/>
        <v>122428.74928112442</v>
      </c>
      <c r="F8" s="2">
        <f t="shared" si="2"/>
        <v>0.59397514555705111</v>
      </c>
      <c r="G8" s="1">
        <f t="shared" ref="G8:G69" si="7">C8*I7</f>
        <v>17.767647630423443</v>
      </c>
      <c r="H8" s="1">
        <f t="shared" si="5"/>
        <v>83688.880718875604</v>
      </c>
      <c r="I8" s="2">
        <f t="shared" si="3"/>
        <v>0.40602485444294895</v>
      </c>
      <c r="J8" s="1">
        <f t="shared" si="0"/>
        <v>206117.63</v>
      </c>
      <c r="K8" s="1">
        <f t="shared" si="1"/>
        <v>206117.63</v>
      </c>
    </row>
    <row r="9" spans="1:11" s="14" customFormat="1" x14ac:dyDescent="0.25">
      <c r="A9" t="s">
        <v>11</v>
      </c>
      <c r="B9" s="5">
        <v>42095</v>
      </c>
      <c r="C9" s="1">
        <v>100000</v>
      </c>
      <c r="D9" s="1">
        <v>30000</v>
      </c>
      <c r="E9" s="1">
        <f t="shared" si="4"/>
        <v>152428.74928112442</v>
      </c>
      <c r="F9" s="2">
        <f t="shared" si="2"/>
        <v>0.49794175291741416</v>
      </c>
      <c r="G9" s="1">
        <v>70000</v>
      </c>
      <c r="H9" s="1">
        <f t="shared" si="5"/>
        <v>153688.88071887562</v>
      </c>
      <c r="I9" s="2">
        <f t="shared" si="3"/>
        <v>0.50205824708258595</v>
      </c>
      <c r="J9" s="1">
        <f t="shared" si="0"/>
        <v>306117.63</v>
      </c>
      <c r="K9" s="1">
        <f t="shared" si="1"/>
        <v>306117.63</v>
      </c>
    </row>
    <row r="10" spans="1:11" s="14" customFormat="1" x14ac:dyDescent="0.25">
      <c r="A10" s="10" t="s">
        <v>12</v>
      </c>
      <c r="B10" s="11">
        <v>42111</v>
      </c>
      <c r="C10" s="12">
        <v>-970</v>
      </c>
      <c r="D10" s="12">
        <f t="shared" si="6"/>
        <v>-483.00350032989172</v>
      </c>
      <c r="E10" s="12">
        <f t="shared" si="4"/>
        <v>151945.74578079453</v>
      </c>
      <c r="F10" s="13">
        <f t="shared" si="2"/>
        <v>0.49794175291741422</v>
      </c>
      <c r="G10" s="12">
        <f t="shared" si="7"/>
        <v>-486.99649967010839</v>
      </c>
      <c r="H10" s="12">
        <f t="shared" si="5"/>
        <v>153201.8842192055</v>
      </c>
      <c r="I10" s="13">
        <f t="shared" si="3"/>
        <v>0.50205824708258584</v>
      </c>
      <c r="J10" s="12">
        <f t="shared" si="0"/>
        <v>305147.63</v>
      </c>
      <c r="K10" s="12">
        <f t="shared" si="1"/>
        <v>305147.63</v>
      </c>
    </row>
    <row r="11" spans="1:11" s="14" customFormat="1" x14ac:dyDescent="0.25">
      <c r="A11" t="s">
        <v>15</v>
      </c>
      <c r="B11" s="5">
        <v>42125</v>
      </c>
      <c r="C11" s="1">
        <v>62.81</v>
      </c>
      <c r="D11" s="1">
        <f t="shared" si="6"/>
        <v>31.275721500742787</v>
      </c>
      <c r="E11" s="1">
        <f t="shared" si="4"/>
        <v>151977.02150229528</v>
      </c>
      <c r="F11" s="2">
        <f t="shared" si="2"/>
        <v>0.4979417529174141</v>
      </c>
      <c r="G11" s="1">
        <f t="shared" si="7"/>
        <v>31.534278499257219</v>
      </c>
      <c r="H11" s="1">
        <f t="shared" si="5"/>
        <v>153233.41849770476</v>
      </c>
      <c r="I11" s="2">
        <f t="shared" si="3"/>
        <v>0.50205824708258584</v>
      </c>
      <c r="J11" s="1">
        <f t="shared" si="0"/>
        <v>305210.44000000006</v>
      </c>
      <c r="K11" s="1">
        <f t="shared" si="1"/>
        <v>305210.44</v>
      </c>
    </row>
    <row r="12" spans="1:11" s="14" customFormat="1" x14ac:dyDescent="0.25">
      <c r="A12" t="s">
        <v>15</v>
      </c>
      <c r="B12" s="5">
        <v>42156</v>
      </c>
      <c r="C12" s="1">
        <v>64.8</v>
      </c>
      <c r="D12" s="1">
        <f t="shared" si="6"/>
        <v>32.266625589048431</v>
      </c>
      <c r="E12" s="1">
        <f t="shared" si="4"/>
        <v>152009.28812788433</v>
      </c>
      <c r="F12" s="2">
        <f t="shared" si="2"/>
        <v>0.49794175291741422</v>
      </c>
      <c r="G12" s="1">
        <f t="shared" si="7"/>
        <v>32.533374410951559</v>
      </c>
      <c r="H12" s="1">
        <f t="shared" si="5"/>
        <v>153265.95187211569</v>
      </c>
      <c r="I12" s="2">
        <f t="shared" si="3"/>
        <v>0.50205824708258584</v>
      </c>
      <c r="J12" s="1">
        <f t="shared" si="0"/>
        <v>305275.24</v>
      </c>
      <c r="K12" s="1">
        <f t="shared" si="1"/>
        <v>305275.24</v>
      </c>
    </row>
    <row r="13" spans="1:11" s="14" customFormat="1" x14ac:dyDescent="0.25">
      <c r="A13" t="s">
        <v>22</v>
      </c>
      <c r="B13" s="5">
        <v>42154</v>
      </c>
      <c r="C13" s="1">
        <v>0</v>
      </c>
      <c r="D13" s="1">
        <f t="shared" si="6"/>
        <v>0</v>
      </c>
      <c r="E13" s="1">
        <f t="shared" si="4"/>
        <v>152009.28812788433</v>
      </c>
      <c r="F13" s="2">
        <f t="shared" si="2"/>
        <v>0.49794175291741422</v>
      </c>
      <c r="G13" s="1">
        <f t="shared" si="7"/>
        <v>0</v>
      </c>
      <c r="H13" s="1">
        <f t="shared" si="5"/>
        <v>153265.95187211569</v>
      </c>
      <c r="I13" s="2">
        <f t="shared" si="3"/>
        <v>0.50205824708258584</v>
      </c>
      <c r="J13" s="1">
        <f t="shared" si="0"/>
        <v>305275.24</v>
      </c>
      <c r="K13" s="1">
        <f>K12+C13-95000</f>
        <v>210275.24</v>
      </c>
    </row>
    <row r="14" spans="1:11" s="14" customFormat="1" x14ac:dyDescent="0.25">
      <c r="A14" t="s">
        <v>16</v>
      </c>
      <c r="B14" s="5">
        <v>42156</v>
      </c>
      <c r="C14" s="1">
        <v>-1.3</v>
      </c>
      <c r="D14" s="1">
        <f t="shared" si="6"/>
        <v>-0.64732427879263854</v>
      </c>
      <c r="E14" s="1">
        <f t="shared" si="4"/>
        <v>152008.64080360552</v>
      </c>
      <c r="F14" s="2">
        <f t="shared" si="2"/>
        <v>0.49794175291741416</v>
      </c>
      <c r="G14" s="1">
        <f t="shared" si="7"/>
        <v>-0.65267572120736161</v>
      </c>
      <c r="H14" s="1">
        <f t="shared" si="5"/>
        <v>153265.29919639448</v>
      </c>
      <c r="I14" s="2">
        <f t="shared" si="3"/>
        <v>0.50205824708258584</v>
      </c>
      <c r="J14" s="1">
        <f t="shared" si="0"/>
        <v>305273.94</v>
      </c>
      <c r="K14" s="1">
        <f t="shared" si="1"/>
        <v>210273.94</v>
      </c>
    </row>
    <row r="15" spans="1:11" s="14" customFormat="1" x14ac:dyDescent="0.25">
      <c r="A15" t="s">
        <v>15</v>
      </c>
      <c r="B15" s="5">
        <v>42186</v>
      </c>
      <c r="C15" s="1">
        <v>43.21</v>
      </c>
      <c r="D15" s="1">
        <f t="shared" si="6"/>
        <v>21.516063143561468</v>
      </c>
      <c r="E15" s="1">
        <f t="shared" si="4"/>
        <v>152030.15686674908</v>
      </c>
      <c r="F15" s="2">
        <f t="shared" si="2"/>
        <v>0.4979417529174141</v>
      </c>
      <c r="G15" s="1">
        <f t="shared" si="7"/>
        <v>21.693936856438533</v>
      </c>
      <c r="H15" s="1">
        <f t="shared" si="5"/>
        <v>153286.99313325091</v>
      </c>
      <c r="I15" s="2">
        <f t="shared" si="3"/>
        <v>0.50205824708258573</v>
      </c>
      <c r="J15" s="1">
        <f t="shared" si="0"/>
        <v>305317.15000000002</v>
      </c>
      <c r="K15" s="1">
        <f t="shared" si="1"/>
        <v>210317.15</v>
      </c>
    </row>
    <row r="16" spans="1:11" s="14" customFormat="1" x14ac:dyDescent="0.25">
      <c r="A16" t="s">
        <v>15</v>
      </c>
      <c r="B16" s="5">
        <v>42217</v>
      </c>
      <c r="C16" s="1">
        <v>44.66</v>
      </c>
      <c r="D16" s="1">
        <f t="shared" si="6"/>
        <v>22.238078685291711</v>
      </c>
      <c r="E16" s="1">
        <f t="shared" si="4"/>
        <v>152052.39494543438</v>
      </c>
      <c r="F16" s="2">
        <f t="shared" si="2"/>
        <v>0.49794175291741422</v>
      </c>
      <c r="G16" s="1">
        <f t="shared" si="7"/>
        <v>22.421921314708278</v>
      </c>
      <c r="H16" s="1">
        <f t="shared" si="5"/>
        <v>153309.41505456562</v>
      </c>
      <c r="I16" s="2">
        <f t="shared" si="3"/>
        <v>0.50205824708258584</v>
      </c>
      <c r="J16" s="1">
        <f t="shared" si="0"/>
        <v>305361.81</v>
      </c>
      <c r="K16" s="1">
        <f t="shared" si="1"/>
        <v>210361.81</v>
      </c>
    </row>
    <row r="17" spans="1:11" s="14" customFormat="1" x14ac:dyDescent="0.25">
      <c r="A17" t="s">
        <v>15</v>
      </c>
      <c r="B17" s="5">
        <v>42248</v>
      </c>
      <c r="C17" s="1">
        <v>44.67</v>
      </c>
      <c r="D17" s="1">
        <f t="shared" si="6"/>
        <v>22.243058102820893</v>
      </c>
      <c r="E17" s="1">
        <f t="shared" si="4"/>
        <v>152074.6380035372</v>
      </c>
      <c r="F17" s="2">
        <f t="shared" si="2"/>
        <v>0.49794175291741422</v>
      </c>
      <c r="G17" s="1">
        <f t="shared" si="7"/>
        <v>22.426941897179109</v>
      </c>
      <c r="H17" s="1">
        <f t="shared" si="5"/>
        <v>153331.84199646278</v>
      </c>
      <c r="I17" s="2">
        <f t="shared" si="3"/>
        <v>0.50205824708258573</v>
      </c>
      <c r="J17" s="1">
        <f t="shared" si="0"/>
        <v>305406.48</v>
      </c>
      <c r="K17" s="1">
        <f t="shared" si="1"/>
        <v>210406.48</v>
      </c>
    </row>
    <row r="18" spans="1:11" s="14" customFormat="1" x14ac:dyDescent="0.25">
      <c r="A18" t="s">
        <v>15</v>
      </c>
      <c r="B18" s="5">
        <v>42278</v>
      </c>
      <c r="C18" s="1">
        <v>43.23</v>
      </c>
      <c r="D18" s="1">
        <f t="shared" si="6"/>
        <v>21.526021978619816</v>
      </c>
      <c r="E18" s="1">
        <f t="shared" si="4"/>
        <v>152096.16402551581</v>
      </c>
      <c r="F18" s="2">
        <f t="shared" si="2"/>
        <v>0.49794175291741422</v>
      </c>
      <c r="G18" s="1">
        <f t="shared" si="7"/>
        <v>21.703978021380181</v>
      </c>
      <c r="H18" s="1">
        <f t="shared" si="5"/>
        <v>153353.54597448415</v>
      </c>
      <c r="I18" s="2">
        <f t="shared" si="3"/>
        <v>0.50205824708258573</v>
      </c>
      <c r="J18" s="1">
        <f t="shared" si="0"/>
        <v>305449.70999999996</v>
      </c>
      <c r="K18" s="1">
        <f t="shared" si="1"/>
        <v>210449.71000000002</v>
      </c>
    </row>
    <row r="19" spans="1:11" s="14" customFormat="1" x14ac:dyDescent="0.25">
      <c r="A19" s="10" t="s">
        <v>17</v>
      </c>
      <c r="B19" s="11">
        <v>42278</v>
      </c>
      <c r="C19" s="12">
        <v>-360</v>
      </c>
      <c r="D19" s="12">
        <f t="shared" si="6"/>
        <v>-179.25903105026913</v>
      </c>
      <c r="E19" s="12">
        <f t="shared" si="4"/>
        <v>151916.90499446556</v>
      </c>
      <c r="F19" s="13">
        <f t="shared" si="2"/>
        <v>0.49794175291741427</v>
      </c>
      <c r="G19" s="12">
        <f t="shared" si="7"/>
        <v>-180.74096894973087</v>
      </c>
      <c r="H19" s="12">
        <f t="shared" si="5"/>
        <v>153172.80500553441</v>
      </c>
      <c r="I19" s="13">
        <f t="shared" si="3"/>
        <v>0.50205824708258573</v>
      </c>
      <c r="J19" s="12">
        <f t="shared" si="0"/>
        <v>305089.70999999996</v>
      </c>
      <c r="K19" s="12">
        <f t="shared" si="1"/>
        <v>210089.71000000002</v>
      </c>
    </row>
    <row r="20" spans="1:11" s="14" customFormat="1" x14ac:dyDescent="0.25">
      <c r="A20" t="s">
        <v>15</v>
      </c>
      <c r="B20" s="5">
        <v>42309</v>
      </c>
      <c r="C20" s="1">
        <v>44.61</v>
      </c>
      <c r="D20" s="1">
        <f t="shared" si="6"/>
        <v>22.21318159764585</v>
      </c>
      <c r="E20" s="1">
        <f t="shared" si="4"/>
        <v>151939.1181760632</v>
      </c>
      <c r="F20" s="2">
        <f t="shared" si="2"/>
        <v>0.49794175291741427</v>
      </c>
      <c r="G20" s="1">
        <f t="shared" si="7"/>
        <v>22.39681840235415</v>
      </c>
      <c r="H20" s="1">
        <f t="shared" si="5"/>
        <v>153195.20182393675</v>
      </c>
      <c r="I20" s="2">
        <f t="shared" si="3"/>
        <v>0.50205824708258573</v>
      </c>
      <c r="J20" s="1">
        <f t="shared" si="0"/>
        <v>305134.31999999995</v>
      </c>
      <c r="K20" s="1">
        <f t="shared" si="1"/>
        <v>210134.32</v>
      </c>
    </row>
    <row r="21" spans="1:11" s="14" customFormat="1" x14ac:dyDescent="0.25">
      <c r="A21" t="s">
        <v>15</v>
      </c>
      <c r="B21" s="5">
        <v>42339</v>
      </c>
      <c r="C21" s="1">
        <v>43.18</v>
      </c>
      <c r="D21" s="1">
        <f t="shared" si="6"/>
        <v>21.501124890973948</v>
      </c>
      <c r="E21" s="1">
        <f t="shared" si="4"/>
        <v>151960.61930095419</v>
      </c>
      <c r="F21" s="2">
        <f t="shared" si="2"/>
        <v>0.49794175291741427</v>
      </c>
      <c r="G21" s="1">
        <f t="shared" si="7"/>
        <v>21.678875109026052</v>
      </c>
      <c r="H21" s="1">
        <f t="shared" si="5"/>
        <v>153216.88069904578</v>
      </c>
      <c r="I21" s="2">
        <f t="shared" si="3"/>
        <v>0.50205824708258562</v>
      </c>
      <c r="J21" s="1">
        <f t="shared" si="0"/>
        <v>305177.5</v>
      </c>
      <c r="K21" s="1">
        <f t="shared" si="1"/>
        <v>210177.5</v>
      </c>
    </row>
    <row r="22" spans="1:11" s="14" customFormat="1" x14ac:dyDescent="0.25">
      <c r="A22" t="s">
        <v>21</v>
      </c>
      <c r="B22" s="5">
        <v>42340</v>
      </c>
      <c r="C22" s="1">
        <v>0</v>
      </c>
      <c r="D22" s="1">
        <f t="shared" si="6"/>
        <v>0</v>
      </c>
      <c r="E22" s="1">
        <f t="shared" si="4"/>
        <v>151960.61930095419</v>
      </c>
      <c r="F22" s="2">
        <f t="shared" si="2"/>
        <v>0.49794175291741427</v>
      </c>
      <c r="G22" s="1">
        <f t="shared" si="7"/>
        <v>0</v>
      </c>
      <c r="H22" s="1">
        <f t="shared" si="5"/>
        <v>153216.88069904578</v>
      </c>
      <c r="I22" s="2">
        <f t="shared" si="3"/>
        <v>0.50205824708258562</v>
      </c>
      <c r="J22" s="1">
        <f t="shared" si="0"/>
        <v>305177.5</v>
      </c>
      <c r="K22" s="1">
        <f>K21+C22-200000</f>
        <v>10177.5</v>
      </c>
    </row>
    <row r="23" spans="1:11" s="14" customFormat="1" x14ac:dyDescent="0.25">
      <c r="A23" t="s">
        <v>15</v>
      </c>
      <c r="B23" s="5">
        <v>42370</v>
      </c>
      <c r="C23" s="1">
        <v>3.53</v>
      </c>
      <c r="D23" s="1">
        <f t="shared" si="6"/>
        <v>1.7577343877984724</v>
      </c>
      <c r="E23" s="1">
        <f t="shared" si="4"/>
        <v>151962.37703534198</v>
      </c>
      <c r="F23" s="2">
        <f t="shared" si="2"/>
        <v>0.49794175291741427</v>
      </c>
      <c r="G23" s="1">
        <f t="shared" si="7"/>
        <v>1.7722656122015272</v>
      </c>
      <c r="H23" s="1">
        <f t="shared" si="5"/>
        <v>153218.65296465799</v>
      </c>
      <c r="I23" s="2">
        <f t="shared" si="3"/>
        <v>0.50205824708258573</v>
      </c>
      <c r="J23" s="1">
        <f t="shared" si="0"/>
        <v>305181.02999999997</v>
      </c>
      <c r="K23" s="1">
        <f t="shared" si="1"/>
        <v>10181.030000000001</v>
      </c>
    </row>
    <row r="24" spans="1:11" s="14" customFormat="1" x14ac:dyDescent="0.25">
      <c r="A24" s="10" t="s">
        <v>17</v>
      </c>
      <c r="B24" s="11">
        <v>42373</v>
      </c>
      <c r="C24" s="12">
        <v>-360</v>
      </c>
      <c r="D24" s="12">
        <f t="shared" si="6"/>
        <v>-179.25903105026913</v>
      </c>
      <c r="E24" s="12">
        <f t="shared" si="4"/>
        <v>151783.11800429173</v>
      </c>
      <c r="F24" s="13">
        <f t="shared" si="2"/>
        <v>0.49794175291741433</v>
      </c>
      <c r="G24" s="12">
        <f t="shared" si="7"/>
        <v>-180.74096894973087</v>
      </c>
      <c r="H24" s="12">
        <f t="shared" si="5"/>
        <v>153037.91199570824</v>
      </c>
      <c r="I24" s="13">
        <f t="shared" si="3"/>
        <v>0.50205824708258562</v>
      </c>
      <c r="J24" s="12">
        <f t="shared" si="0"/>
        <v>304821.02999999997</v>
      </c>
      <c r="K24" s="12">
        <f t="shared" si="1"/>
        <v>9821.0300000000007</v>
      </c>
    </row>
    <row r="25" spans="1:11" s="14" customFormat="1" x14ac:dyDescent="0.25">
      <c r="A25" t="s">
        <v>15</v>
      </c>
      <c r="B25" s="5">
        <v>42401</v>
      </c>
      <c r="C25" s="1">
        <v>2.09</v>
      </c>
      <c r="D25" s="1">
        <f t="shared" si="6"/>
        <v>1.0406982635973958</v>
      </c>
      <c r="E25" s="1">
        <f t="shared" si="4"/>
        <v>151784.15870255532</v>
      </c>
      <c r="F25" s="2">
        <f t="shared" si="2"/>
        <v>0.49794175291741427</v>
      </c>
      <c r="G25" s="1">
        <f t="shared" si="7"/>
        <v>1.0493017364026038</v>
      </c>
      <c r="H25" s="1">
        <f t="shared" si="5"/>
        <v>153038.96129744465</v>
      </c>
      <c r="I25" s="2">
        <f t="shared" si="3"/>
        <v>0.50205824708258562</v>
      </c>
      <c r="J25" s="1">
        <f t="shared" si="0"/>
        <v>304823.12</v>
      </c>
      <c r="K25" s="1">
        <f t="shared" si="1"/>
        <v>9823.1200000000008</v>
      </c>
    </row>
    <row r="26" spans="1:11" s="14" customFormat="1" x14ac:dyDescent="0.25">
      <c r="A26" t="s">
        <v>15</v>
      </c>
      <c r="B26" s="5">
        <v>42430</v>
      </c>
      <c r="C26" s="1">
        <v>1.95</v>
      </c>
      <c r="D26" s="1">
        <f t="shared" si="6"/>
        <v>0.97098641818895781</v>
      </c>
      <c r="E26" s="1">
        <f t="shared" si="4"/>
        <v>151785.12968897351</v>
      </c>
      <c r="F26" s="2">
        <f t="shared" si="2"/>
        <v>0.49794175291741438</v>
      </c>
      <c r="G26" s="1">
        <f t="shared" si="7"/>
        <v>0.97901358181104192</v>
      </c>
      <c r="H26" s="1">
        <f t="shared" si="5"/>
        <v>153039.94031102647</v>
      </c>
      <c r="I26" s="2">
        <f t="shared" si="3"/>
        <v>0.50205824708258573</v>
      </c>
      <c r="J26" s="1">
        <f t="shared" si="0"/>
        <v>304825.06999999995</v>
      </c>
      <c r="K26" s="1">
        <f t="shared" si="1"/>
        <v>9825.0700000000015</v>
      </c>
    </row>
    <row r="27" spans="1:11" s="14" customFormat="1" x14ac:dyDescent="0.25">
      <c r="A27" t="s">
        <v>18</v>
      </c>
      <c r="B27" s="5">
        <v>42460</v>
      </c>
      <c r="C27" s="1">
        <v>120000</v>
      </c>
      <c r="D27" s="1">
        <v>60000</v>
      </c>
      <c r="E27" s="1">
        <f t="shared" si="4"/>
        <v>211785.12968897351</v>
      </c>
      <c r="F27" s="2">
        <f t="shared" si="2"/>
        <v>0.498523144335558</v>
      </c>
      <c r="G27" s="1">
        <v>60000</v>
      </c>
      <c r="H27" s="1">
        <f t="shared" si="5"/>
        <v>213039.94031102647</v>
      </c>
      <c r="I27" s="2">
        <f t="shared" si="3"/>
        <v>0.50147685566444211</v>
      </c>
      <c r="J27" s="1">
        <f t="shared" si="0"/>
        <v>424825.06999999995</v>
      </c>
      <c r="K27" s="1">
        <f t="shared" si="1"/>
        <v>129825.07</v>
      </c>
    </row>
    <row r="28" spans="1:11" s="14" customFormat="1" x14ac:dyDescent="0.25">
      <c r="A28" t="s">
        <v>15</v>
      </c>
      <c r="B28" s="5">
        <v>42461</v>
      </c>
      <c r="C28" s="1">
        <v>3.73</v>
      </c>
      <c r="D28" s="1">
        <f t="shared" si="6"/>
        <v>1.8594913283716312</v>
      </c>
      <c r="E28" s="1">
        <f t="shared" si="4"/>
        <v>211786.98918030187</v>
      </c>
      <c r="F28" s="2">
        <f t="shared" si="2"/>
        <v>0.498523144335558</v>
      </c>
      <c r="G28" s="1">
        <f t="shared" si="7"/>
        <v>1.870508671628369</v>
      </c>
      <c r="H28" s="1">
        <f t="shared" si="5"/>
        <v>213041.81081969809</v>
      </c>
      <c r="I28" s="2">
        <f t="shared" si="3"/>
        <v>0.50147685566444211</v>
      </c>
      <c r="J28" s="1">
        <f t="shared" si="0"/>
        <v>424828.79999999993</v>
      </c>
      <c r="K28" s="1">
        <f t="shared" si="1"/>
        <v>129828.8</v>
      </c>
    </row>
    <row r="29" spans="1:11" s="14" customFormat="1" x14ac:dyDescent="0.25">
      <c r="A29" s="10" t="s">
        <v>17</v>
      </c>
      <c r="B29" s="11">
        <v>42461</v>
      </c>
      <c r="C29" s="12">
        <v>-360</v>
      </c>
      <c r="D29" s="12">
        <f t="shared" si="6"/>
        <v>-179.46833196080087</v>
      </c>
      <c r="E29" s="12">
        <f t="shared" si="4"/>
        <v>211607.52084834108</v>
      </c>
      <c r="F29" s="13">
        <f t="shared" si="2"/>
        <v>0.49852314433555805</v>
      </c>
      <c r="G29" s="12">
        <f t="shared" si="7"/>
        <v>-180.53166803919916</v>
      </c>
      <c r="H29" s="12">
        <f t="shared" si="5"/>
        <v>212861.27915165888</v>
      </c>
      <c r="I29" s="13">
        <f t="shared" si="3"/>
        <v>0.501476855664442</v>
      </c>
      <c r="J29" s="12">
        <f t="shared" si="0"/>
        <v>424468.79999999993</v>
      </c>
      <c r="K29" s="12">
        <f t="shared" si="1"/>
        <v>129468.8</v>
      </c>
    </row>
    <row r="30" spans="1:11" s="14" customFormat="1" x14ac:dyDescent="0.25">
      <c r="A30" s="10" t="s">
        <v>19</v>
      </c>
      <c r="B30" s="11">
        <v>42474</v>
      </c>
      <c r="C30" s="12">
        <v>-75.88</v>
      </c>
      <c r="D30" s="12">
        <f t="shared" si="6"/>
        <v>-37.827936192182143</v>
      </c>
      <c r="E30" s="12">
        <f t="shared" si="4"/>
        <v>211569.69291214889</v>
      </c>
      <c r="F30" s="13">
        <f t="shared" si="2"/>
        <v>0.498523144335558</v>
      </c>
      <c r="G30" s="12">
        <f t="shared" si="7"/>
        <v>-38.052063807817859</v>
      </c>
      <c r="H30" s="12">
        <f t="shared" si="5"/>
        <v>212823.22708785106</v>
      </c>
      <c r="I30" s="13">
        <f t="shared" si="3"/>
        <v>0.501476855664442</v>
      </c>
      <c r="J30" s="12">
        <f t="shared" si="0"/>
        <v>424392.91999999993</v>
      </c>
      <c r="K30" s="12">
        <f t="shared" si="1"/>
        <v>129392.92</v>
      </c>
    </row>
    <row r="31" spans="1:11" s="14" customFormat="1" x14ac:dyDescent="0.25">
      <c r="A31" t="s">
        <v>15</v>
      </c>
      <c r="B31" s="5">
        <v>42491</v>
      </c>
      <c r="C31" s="1">
        <v>26.6</v>
      </c>
      <c r="D31" s="1">
        <f t="shared" si="6"/>
        <v>13.260715639325843</v>
      </c>
      <c r="E31" s="1">
        <f t="shared" si="4"/>
        <v>211582.95362778823</v>
      </c>
      <c r="F31" s="2">
        <f t="shared" si="2"/>
        <v>0.498523144335558</v>
      </c>
      <c r="G31" s="1">
        <f t="shared" si="7"/>
        <v>13.339284360674158</v>
      </c>
      <c r="H31" s="1">
        <f t="shared" si="5"/>
        <v>212836.56637221173</v>
      </c>
      <c r="I31" s="2">
        <f t="shared" si="3"/>
        <v>0.501476855664442</v>
      </c>
      <c r="J31" s="1">
        <f t="shared" si="0"/>
        <v>424419.51999999996</v>
      </c>
      <c r="K31" s="1">
        <f t="shared" si="1"/>
        <v>129419.52</v>
      </c>
    </row>
    <row r="32" spans="1:11" s="14" customFormat="1" x14ac:dyDescent="0.25">
      <c r="A32" t="s">
        <v>15</v>
      </c>
      <c r="B32" s="5">
        <v>42522</v>
      </c>
      <c r="C32" s="1">
        <v>27.48</v>
      </c>
      <c r="D32" s="1">
        <f t="shared" si="6"/>
        <v>13.699416006341133</v>
      </c>
      <c r="E32" s="1">
        <f t="shared" si="4"/>
        <v>211596.65304379456</v>
      </c>
      <c r="F32" s="2">
        <f t="shared" si="2"/>
        <v>0.498523144335558</v>
      </c>
      <c r="G32" s="1">
        <f t="shared" si="7"/>
        <v>13.780583993658867</v>
      </c>
      <c r="H32" s="1">
        <f t="shared" si="5"/>
        <v>212850.34695620538</v>
      </c>
      <c r="I32" s="2">
        <f t="shared" si="3"/>
        <v>0.501476855664442</v>
      </c>
      <c r="J32" s="1">
        <f t="shared" si="0"/>
        <v>424446.99999999994</v>
      </c>
      <c r="K32" s="1">
        <f t="shared" si="1"/>
        <v>129447</v>
      </c>
    </row>
    <row r="33" spans="1:11" s="14" customFormat="1" x14ac:dyDescent="0.25">
      <c r="A33" t="s">
        <v>15</v>
      </c>
      <c r="B33" s="5">
        <v>42552</v>
      </c>
      <c r="C33" s="1">
        <v>26.6</v>
      </c>
      <c r="D33" s="1">
        <f t="shared" si="6"/>
        <v>13.260715639325843</v>
      </c>
      <c r="E33" s="1">
        <f t="shared" si="4"/>
        <v>211609.9137594339</v>
      </c>
      <c r="F33" s="2">
        <f t="shared" si="2"/>
        <v>0.498523144335558</v>
      </c>
      <c r="G33" s="1">
        <f t="shared" si="7"/>
        <v>13.339284360674158</v>
      </c>
      <c r="H33" s="1">
        <f t="shared" si="5"/>
        <v>212863.68624056605</v>
      </c>
      <c r="I33" s="2">
        <f t="shared" si="3"/>
        <v>0.50147685566444189</v>
      </c>
      <c r="J33" s="1">
        <f t="shared" si="0"/>
        <v>424473.59999999998</v>
      </c>
      <c r="K33" s="1">
        <f t="shared" si="1"/>
        <v>129473.60000000001</v>
      </c>
    </row>
    <row r="34" spans="1:11" s="14" customFormat="1" x14ac:dyDescent="0.25">
      <c r="A34" s="10" t="s">
        <v>17</v>
      </c>
      <c r="B34" s="11">
        <v>42552</v>
      </c>
      <c r="C34" s="12">
        <v>-360</v>
      </c>
      <c r="D34" s="12">
        <f t="shared" si="6"/>
        <v>-179.46833196080087</v>
      </c>
      <c r="E34" s="12">
        <f t="shared" si="4"/>
        <v>211430.44542747311</v>
      </c>
      <c r="F34" s="13">
        <f t="shared" si="2"/>
        <v>0.498523144335558</v>
      </c>
      <c r="G34" s="12">
        <f t="shared" si="7"/>
        <v>-180.53166803919908</v>
      </c>
      <c r="H34" s="12">
        <f t="shared" si="5"/>
        <v>212683.15457252684</v>
      </c>
      <c r="I34" s="13">
        <f t="shared" si="3"/>
        <v>0.50147685566444189</v>
      </c>
      <c r="J34" s="12">
        <f t="shared" si="0"/>
        <v>424113.6</v>
      </c>
      <c r="K34" s="12">
        <f t="shared" si="1"/>
        <v>129113.60000000001</v>
      </c>
    </row>
    <row r="35" spans="1:11" s="14" customFormat="1" x14ac:dyDescent="0.25">
      <c r="A35" t="s">
        <v>23</v>
      </c>
      <c r="B35" s="5">
        <v>42565</v>
      </c>
      <c r="C35" s="1">
        <v>0</v>
      </c>
      <c r="D35" s="1">
        <f t="shared" si="6"/>
        <v>0</v>
      </c>
      <c r="E35" s="1">
        <f t="shared" si="4"/>
        <v>211430.44542747311</v>
      </c>
      <c r="F35" s="2">
        <f t="shared" si="2"/>
        <v>0.498523144335558</v>
      </c>
      <c r="G35" s="1">
        <f t="shared" si="7"/>
        <v>0</v>
      </c>
      <c r="H35" s="1">
        <f t="shared" si="5"/>
        <v>212683.15457252684</v>
      </c>
      <c r="I35" s="2">
        <f t="shared" si="3"/>
        <v>0.50147685566444189</v>
      </c>
      <c r="J35" s="1">
        <f t="shared" si="0"/>
        <v>424113.6</v>
      </c>
      <c r="K35" s="1">
        <f>K34+C35-120000</f>
        <v>9113.6000000000058</v>
      </c>
    </row>
    <row r="36" spans="1:11" s="14" customFormat="1" x14ac:dyDescent="0.25">
      <c r="A36" t="s">
        <v>15</v>
      </c>
      <c r="B36" s="5">
        <v>42583</v>
      </c>
      <c r="C36" s="1">
        <v>12.62</v>
      </c>
      <c r="D36" s="1">
        <f t="shared" si="6"/>
        <v>6.291362081514742</v>
      </c>
      <c r="E36" s="1">
        <f t="shared" si="4"/>
        <v>211436.73678955462</v>
      </c>
      <c r="F36" s="2">
        <f t="shared" si="2"/>
        <v>0.498523144335558</v>
      </c>
      <c r="G36" s="1">
        <f t="shared" si="7"/>
        <v>6.3286379184852564</v>
      </c>
      <c r="H36" s="1">
        <f t="shared" si="5"/>
        <v>212689.48321044532</v>
      </c>
      <c r="I36" s="2">
        <f t="shared" si="3"/>
        <v>0.50147685566444189</v>
      </c>
      <c r="J36" s="1">
        <f t="shared" si="0"/>
        <v>424126.22</v>
      </c>
      <c r="K36" s="1">
        <f t="shared" si="1"/>
        <v>9126.2200000000066</v>
      </c>
    </row>
    <row r="37" spans="1:11" s="14" customFormat="1" x14ac:dyDescent="0.25">
      <c r="A37" t="s">
        <v>15</v>
      </c>
      <c r="B37" s="5">
        <v>42614</v>
      </c>
      <c r="C37" s="1">
        <v>1.1599999999999999</v>
      </c>
      <c r="D37" s="1">
        <f t="shared" si="6"/>
        <v>0.57828684742924719</v>
      </c>
      <c r="E37" s="1">
        <f t="shared" si="4"/>
        <v>211437.31507640204</v>
      </c>
      <c r="F37" s="2">
        <f t="shared" si="2"/>
        <v>0.498523144335558</v>
      </c>
      <c r="G37" s="1">
        <f t="shared" si="7"/>
        <v>0.58171315257075251</v>
      </c>
      <c r="H37" s="1">
        <f t="shared" si="5"/>
        <v>212690.06492359791</v>
      </c>
      <c r="I37" s="2">
        <f t="shared" si="3"/>
        <v>0.501476855664442</v>
      </c>
      <c r="J37" s="1">
        <f t="shared" si="0"/>
        <v>424127.37999999995</v>
      </c>
      <c r="K37" s="1">
        <f t="shared" si="1"/>
        <v>9127.3800000000065</v>
      </c>
    </row>
    <row r="38" spans="1:11" s="14" customFormat="1" x14ac:dyDescent="0.25">
      <c r="A38" t="s">
        <v>15</v>
      </c>
      <c r="B38" s="5">
        <v>42644</v>
      </c>
      <c r="C38" s="1">
        <v>1.1299999999999999</v>
      </c>
      <c r="D38" s="1">
        <f t="shared" si="6"/>
        <v>0.56333115309918047</v>
      </c>
      <c r="E38" s="1">
        <f t="shared" si="4"/>
        <v>211437.87840755514</v>
      </c>
      <c r="F38" s="2">
        <f t="shared" si="2"/>
        <v>0.498523144335558</v>
      </c>
      <c r="G38" s="1">
        <f t="shared" si="7"/>
        <v>0.56666884690081942</v>
      </c>
      <c r="H38" s="1">
        <f t="shared" si="5"/>
        <v>212690.63159244481</v>
      </c>
      <c r="I38" s="2">
        <f t="shared" si="3"/>
        <v>0.501476855664442</v>
      </c>
      <c r="J38" s="1">
        <f t="shared" si="0"/>
        <v>424128.50999999995</v>
      </c>
      <c r="K38" s="1">
        <f t="shared" si="1"/>
        <v>9128.5100000000057</v>
      </c>
    </row>
    <row r="39" spans="1:11" s="14" customFormat="1" x14ac:dyDescent="0.25">
      <c r="A39" s="10" t="s">
        <v>17</v>
      </c>
      <c r="B39" s="11">
        <v>42646</v>
      </c>
      <c r="C39" s="12">
        <v>-360</v>
      </c>
      <c r="D39" s="12">
        <f t="shared" si="6"/>
        <v>-179.46833196080087</v>
      </c>
      <c r="E39" s="12">
        <f t="shared" si="4"/>
        <v>211258.41007559435</v>
      </c>
      <c r="F39" s="13">
        <f t="shared" si="2"/>
        <v>0.49852314433555805</v>
      </c>
      <c r="G39" s="12">
        <f t="shared" si="7"/>
        <v>-180.53166803919913</v>
      </c>
      <c r="H39" s="12">
        <f t="shared" si="5"/>
        <v>212510.0999244056</v>
      </c>
      <c r="I39" s="13">
        <f t="shared" si="3"/>
        <v>0.501476855664442</v>
      </c>
      <c r="J39" s="12">
        <f t="shared" si="0"/>
        <v>423768.50999999995</v>
      </c>
      <c r="K39" s="12">
        <f t="shared" si="1"/>
        <v>8768.5100000000057</v>
      </c>
    </row>
    <row r="40" spans="1:11" s="14" customFormat="1" x14ac:dyDescent="0.25">
      <c r="A40" t="s">
        <v>15</v>
      </c>
      <c r="B40" s="5">
        <v>42675</v>
      </c>
      <c r="C40" s="1">
        <v>0.9</v>
      </c>
      <c r="D40" s="1">
        <f t="shared" si="6"/>
        <v>0.44867082990200224</v>
      </c>
      <c r="E40" s="1">
        <f t="shared" si="4"/>
        <v>211258.85874642426</v>
      </c>
      <c r="F40" s="2">
        <f t="shared" si="2"/>
        <v>0.49852314433555811</v>
      </c>
      <c r="G40" s="1">
        <f t="shared" si="7"/>
        <v>0.45132917009799783</v>
      </c>
      <c r="H40" s="1">
        <f t="shared" si="5"/>
        <v>212510.55125357569</v>
      </c>
      <c r="I40" s="2">
        <f t="shared" si="3"/>
        <v>0.501476855664442</v>
      </c>
      <c r="J40" s="1">
        <f t="shared" si="0"/>
        <v>423769.40999999992</v>
      </c>
      <c r="K40" s="1">
        <f t="shared" si="1"/>
        <v>8769.4100000000053</v>
      </c>
    </row>
    <row r="41" spans="1:11" s="14" customFormat="1" x14ac:dyDescent="0.25">
      <c r="A41" t="s">
        <v>15</v>
      </c>
      <c r="B41" s="5">
        <v>42705</v>
      </c>
      <c r="C41" s="1">
        <v>0.72</v>
      </c>
      <c r="D41" s="1">
        <f t="shared" si="6"/>
        <v>0.35893666392160184</v>
      </c>
      <c r="E41" s="1">
        <f t="shared" si="4"/>
        <v>211259.21768308818</v>
      </c>
      <c r="F41" s="2">
        <f t="shared" si="2"/>
        <v>0.49852314433555805</v>
      </c>
      <c r="G41" s="1">
        <f t="shared" si="7"/>
        <v>0.36106333607839824</v>
      </c>
      <c r="H41" s="1">
        <f t="shared" si="5"/>
        <v>212510.91231691177</v>
      </c>
      <c r="I41" s="2">
        <f t="shared" si="3"/>
        <v>0.50147685566444189</v>
      </c>
      <c r="J41" s="1">
        <f t="shared" si="0"/>
        <v>423770.12999999995</v>
      </c>
      <c r="K41" s="1">
        <f t="shared" si="1"/>
        <v>8770.1300000000047</v>
      </c>
    </row>
    <row r="42" spans="1:11" s="14" customFormat="1" x14ac:dyDescent="0.25">
      <c r="A42" t="s">
        <v>15</v>
      </c>
      <c r="B42" s="5">
        <v>42736</v>
      </c>
      <c r="C42" s="1">
        <v>0.74</v>
      </c>
      <c r="D42" s="1">
        <f t="shared" si="6"/>
        <v>0.36890712680831295</v>
      </c>
      <c r="E42" s="1">
        <f t="shared" si="4"/>
        <v>211259.58659021498</v>
      </c>
      <c r="F42" s="2">
        <f t="shared" si="2"/>
        <v>0.49852314433555805</v>
      </c>
      <c r="G42" s="1">
        <f t="shared" si="7"/>
        <v>0.37109287319168699</v>
      </c>
      <c r="H42" s="1">
        <f t="shared" si="5"/>
        <v>212511.28340978496</v>
      </c>
      <c r="I42" s="2">
        <f t="shared" si="3"/>
        <v>0.50147685566444189</v>
      </c>
      <c r="J42" s="1">
        <f t="shared" si="0"/>
        <v>423770.86999999994</v>
      </c>
      <c r="K42" s="1">
        <f t="shared" si="1"/>
        <v>8770.8700000000044</v>
      </c>
    </row>
    <row r="43" spans="1:11" s="14" customFormat="1" x14ac:dyDescent="0.25">
      <c r="A43" s="10" t="s">
        <v>17</v>
      </c>
      <c r="B43" s="11">
        <v>42738</v>
      </c>
      <c r="C43" s="12">
        <v>-360</v>
      </c>
      <c r="D43" s="12">
        <f t="shared" si="6"/>
        <v>-179.4683319608009</v>
      </c>
      <c r="E43" s="12">
        <f t="shared" si="4"/>
        <v>211080.1182582542</v>
      </c>
      <c r="F43" s="13">
        <f t="shared" si="2"/>
        <v>0.49852314433555811</v>
      </c>
      <c r="G43" s="12">
        <f t="shared" si="7"/>
        <v>-180.53166803919908</v>
      </c>
      <c r="H43" s="12">
        <f t="shared" si="5"/>
        <v>212330.75174174574</v>
      </c>
      <c r="I43" s="13">
        <f t="shared" si="3"/>
        <v>0.50147685566444189</v>
      </c>
      <c r="J43" s="12">
        <f t="shared" si="0"/>
        <v>423410.86999999994</v>
      </c>
      <c r="K43" s="12">
        <f t="shared" si="1"/>
        <v>8410.8700000000044</v>
      </c>
    </row>
    <row r="44" spans="1:11" s="14" customFormat="1" x14ac:dyDescent="0.25">
      <c r="A44" t="s">
        <v>15</v>
      </c>
      <c r="B44" s="5">
        <v>42767</v>
      </c>
      <c r="C44" s="1">
        <v>0.72</v>
      </c>
      <c r="D44" s="1">
        <f t="shared" si="6"/>
        <v>0.35893666392160184</v>
      </c>
      <c r="E44" s="1">
        <f t="shared" si="4"/>
        <v>211080.47719491812</v>
      </c>
      <c r="F44" s="2">
        <f t="shared" si="2"/>
        <v>0.49852314433555805</v>
      </c>
      <c r="G44" s="1">
        <f t="shared" si="7"/>
        <v>0.36106333607839813</v>
      </c>
      <c r="H44" s="1">
        <f t="shared" si="5"/>
        <v>212331.11280508182</v>
      </c>
      <c r="I44" s="2">
        <f t="shared" si="3"/>
        <v>0.50147685566444189</v>
      </c>
      <c r="J44" s="1">
        <f t="shared" si="0"/>
        <v>423411.58999999997</v>
      </c>
      <c r="K44" s="1">
        <f t="shared" si="1"/>
        <v>8411.5900000000038</v>
      </c>
    </row>
    <row r="45" spans="1:11" s="14" customFormat="1" x14ac:dyDescent="0.25">
      <c r="A45" t="s">
        <v>15</v>
      </c>
      <c r="B45" s="5">
        <v>42795</v>
      </c>
      <c r="C45" s="1">
        <v>0.65</v>
      </c>
      <c r="D45" s="1">
        <f t="shared" si="6"/>
        <v>0.32404004381811274</v>
      </c>
      <c r="E45" s="1">
        <f t="shared" si="4"/>
        <v>211080.80123496192</v>
      </c>
      <c r="F45" s="2">
        <f t="shared" si="2"/>
        <v>0.49852314433555805</v>
      </c>
      <c r="G45" s="1">
        <f t="shared" si="7"/>
        <v>0.32595995618188722</v>
      </c>
      <c r="H45" s="1">
        <f t="shared" si="5"/>
        <v>212331.43876503801</v>
      </c>
      <c r="I45" s="2">
        <f t="shared" si="3"/>
        <v>0.50147685566444189</v>
      </c>
      <c r="J45" s="1">
        <f t="shared" si="0"/>
        <v>423412.23999999993</v>
      </c>
      <c r="K45" s="1">
        <f t="shared" si="1"/>
        <v>8412.2400000000034</v>
      </c>
    </row>
    <row r="46" spans="1:11" s="14" customFormat="1" x14ac:dyDescent="0.25">
      <c r="A46" t="s">
        <v>20</v>
      </c>
      <c r="B46" s="5">
        <v>42824</v>
      </c>
      <c r="C46" s="1">
        <v>92626</v>
      </c>
      <c r="D46" s="1">
        <v>19626</v>
      </c>
      <c r="E46" s="1">
        <f t="shared" si="4"/>
        <v>230706.80123496192</v>
      </c>
      <c r="F46" s="2">
        <f t="shared" si="2"/>
        <v>0.44707307201683721</v>
      </c>
      <c r="G46" s="1">
        <v>73000</v>
      </c>
      <c r="H46" s="1">
        <f t="shared" si="5"/>
        <v>285331.43876503804</v>
      </c>
      <c r="I46" s="2">
        <f t="shared" si="3"/>
        <v>0.55292692798316267</v>
      </c>
      <c r="J46" s="1">
        <f t="shared" si="0"/>
        <v>516038.24</v>
      </c>
      <c r="K46" s="1">
        <f t="shared" si="1"/>
        <v>101038.24</v>
      </c>
    </row>
    <row r="47" spans="1:11" s="14" customFormat="1" x14ac:dyDescent="0.25">
      <c r="A47" t="s">
        <v>15</v>
      </c>
      <c r="B47" s="5">
        <v>42826</v>
      </c>
      <c r="C47" s="1">
        <v>1.82</v>
      </c>
      <c r="D47" s="1">
        <f>C47*F46</f>
        <v>0.81367299107064373</v>
      </c>
      <c r="E47" s="1">
        <f t="shared" si="4"/>
        <v>230707.61490795299</v>
      </c>
      <c r="F47" s="2">
        <f t="shared" si="2"/>
        <v>0.44707307201683727</v>
      </c>
      <c r="G47" s="1">
        <f>C47*I46</f>
        <v>1.0063270089293561</v>
      </c>
      <c r="H47" s="1">
        <f t="shared" si="5"/>
        <v>285332.44509204698</v>
      </c>
      <c r="I47" s="2">
        <f t="shared" si="3"/>
        <v>0.55292692798316279</v>
      </c>
      <c r="J47" s="1">
        <f t="shared" si="0"/>
        <v>516040.05999999994</v>
      </c>
      <c r="K47" s="1">
        <f t="shared" si="1"/>
        <v>101040.06000000001</v>
      </c>
    </row>
    <row r="48" spans="1:11" s="14" customFormat="1" x14ac:dyDescent="0.25">
      <c r="A48" s="10" t="s">
        <v>17</v>
      </c>
      <c r="B48" s="11">
        <v>42828</v>
      </c>
      <c r="C48" s="12">
        <v>-360</v>
      </c>
      <c r="D48" s="12">
        <f>C48*F47</f>
        <v>-160.94630592606143</v>
      </c>
      <c r="E48" s="12">
        <f>E47+D48</f>
        <v>230546.66860202691</v>
      </c>
      <c r="F48" s="13">
        <f t="shared" si="2"/>
        <v>0.44707307201683721</v>
      </c>
      <c r="G48" s="12">
        <f>C48*I47</f>
        <v>-199.0536940739386</v>
      </c>
      <c r="H48" s="12">
        <f>H47+G48</f>
        <v>285133.39139797306</v>
      </c>
      <c r="I48" s="13">
        <f t="shared" si="3"/>
        <v>0.55292692798316279</v>
      </c>
      <c r="J48" s="12">
        <f t="shared" si="0"/>
        <v>515680.05999999994</v>
      </c>
      <c r="K48" s="12">
        <f t="shared" si="1"/>
        <v>100680.06000000001</v>
      </c>
    </row>
    <row r="49" spans="1:11" s="14" customFormat="1" x14ac:dyDescent="0.25">
      <c r="A49" t="s">
        <v>15</v>
      </c>
      <c r="B49" s="5">
        <v>42856</v>
      </c>
      <c r="C49" s="1">
        <v>8.27</v>
      </c>
      <c r="D49" s="1">
        <f t="shared" si="6"/>
        <v>3.6972943055792435</v>
      </c>
      <c r="E49" s="1">
        <f t="shared" si="4"/>
        <v>230550.36589633249</v>
      </c>
      <c r="F49" s="2">
        <f t="shared" si="2"/>
        <v>0.44707307201683721</v>
      </c>
      <c r="G49" s="1">
        <f t="shared" si="7"/>
        <v>4.5727056944207556</v>
      </c>
      <c r="H49" s="1">
        <f t="shared" si="5"/>
        <v>285137.96410366747</v>
      </c>
      <c r="I49" s="2">
        <f t="shared" si="3"/>
        <v>0.55292692798316279</v>
      </c>
      <c r="J49" s="1">
        <f t="shared" si="0"/>
        <v>515688.32999999996</v>
      </c>
      <c r="K49" s="1">
        <f t="shared" si="1"/>
        <v>100688.33000000002</v>
      </c>
    </row>
    <row r="50" spans="1:11" s="14" customFormat="1" x14ac:dyDescent="0.25">
      <c r="A50" t="s">
        <v>15</v>
      </c>
      <c r="B50" s="5">
        <v>42887</v>
      </c>
      <c r="C50" s="1">
        <v>8.5500000000000007</v>
      </c>
      <c r="D50" s="1">
        <f t="shared" si="6"/>
        <v>3.8224747657439586</v>
      </c>
      <c r="E50" s="1">
        <f t="shared" si="4"/>
        <v>230554.18837109822</v>
      </c>
      <c r="F50" s="2">
        <f t="shared" si="2"/>
        <v>0.44707307201683716</v>
      </c>
      <c r="G50" s="1">
        <f t="shared" si="7"/>
        <v>4.7275252342560421</v>
      </c>
      <c r="H50" s="1">
        <f t="shared" si="5"/>
        <v>285142.69162890175</v>
      </c>
      <c r="I50" s="2">
        <f t="shared" si="3"/>
        <v>0.55292692798316279</v>
      </c>
      <c r="J50" s="1">
        <f t="shared" si="0"/>
        <v>515696.88</v>
      </c>
      <c r="K50" s="1">
        <f t="shared" si="1"/>
        <v>100696.88000000002</v>
      </c>
    </row>
    <row r="51" spans="1:11" s="14" customFormat="1" x14ac:dyDescent="0.25">
      <c r="A51" t="s">
        <v>25</v>
      </c>
      <c r="B51" s="5">
        <v>42888</v>
      </c>
      <c r="C51" s="1">
        <v>0</v>
      </c>
      <c r="D51" s="1">
        <f t="shared" si="6"/>
        <v>0</v>
      </c>
      <c r="E51" s="1">
        <f t="shared" si="4"/>
        <v>230554.18837109822</v>
      </c>
      <c r="F51" s="2">
        <f t="shared" si="2"/>
        <v>0.44707307201683716</v>
      </c>
      <c r="G51" s="1">
        <f t="shared" si="7"/>
        <v>0</v>
      </c>
      <c r="H51" s="1">
        <f t="shared" si="5"/>
        <v>285142.69162890175</v>
      </c>
      <c r="I51" s="2">
        <f t="shared" si="3"/>
        <v>0.55292692798316279</v>
      </c>
      <c r="J51" s="1">
        <f t="shared" si="0"/>
        <v>515696.88</v>
      </c>
      <c r="K51" s="1">
        <f>K50+C51-93000</f>
        <v>7696.8800000000192</v>
      </c>
    </row>
    <row r="52" spans="1:11" s="14" customFormat="1" x14ac:dyDescent="0.25">
      <c r="A52" s="10" t="s">
        <v>19</v>
      </c>
      <c r="B52" s="11">
        <v>42900</v>
      </c>
      <c r="C52" s="12">
        <v>-29</v>
      </c>
      <c r="D52" s="12">
        <f t="shared" si="6"/>
        <v>-12.965119088488278</v>
      </c>
      <c r="E52" s="12">
        <f t="shared" si="4"/>
        <v>230541.22325200975</v>
      </c>
      <c r="F52" s="13">
        <f t="shared" si="2"/>
        <v>0.44707307201683716</v>
      </c>
      <c r="G52" s="12">
        <f t="shared" si="7"/>
        <v>-16.034880911511721</v>
      </c>
      <c r="H52" s="12">
        <f t="shared" si="5"/>
        <v>285126.65674799023</v>
      </c>
      <c r="I52" s="13">
        <f t="shared" si="3"/>
        <v>0.55292692798316279</v>
      </c>
      <c r="J52" s="12">
        <f t="shared" si="0"/>
        <v>515667.88</v>
      </c>
      <c r="K52" s="12">
        <f t="shared" si="1"/>
        <v>7667.8800000000192</v>
      </c>
    </row>
    <row r="53" spans="1:11" s="14" customFormat="1" x14ac:dyDescent="0.25">
      <c r="A53" t="s">
        <v>15</v>
      </c>
      <c r="B53" s="5">
        <v>42917</v>
      </c>
      <c r="C53" s="1">
        <v>0.89</v>
      </c>
      <c r="D53" s="1">
        <f t="shared" si="6"/>
        <v>0.39789503409498506</v>
      </c>
      <c r="E53" s="1">
        <f t="shared" si="4"/>
        <v>230541.62114704383</v>
      </c>
      <c r="F53" s="2">
        <f t="shared" si="2"/>
        <v>0.44707307201683716</v>
      </c>
      <c r="G53" s="1">
        <f t="shared" si="7"/>
        <v>0.4921049659050149</v>
      </c>
      <c r="H53" s="1">
        <f t="shared" si="5"/>
        <v>285127.14885295613</v>
      </c>
      <c r="I53" s="2">
        <f t="shared" si="3"/>
        <v>0.55292692798316279</v>
      </c>
      <c r="J53" s="1">
        <f t="shared" si="0"/>
        <v>515668.76999999996</v>
      </c>
      <c r="K53" s="1">
        <f t="shared" si="1"/>
        <v>7668.7700000000195</v>
      </c>
    </row>
    <row r="54" spans="1:11" s="14" customFormat="1" x14ac:dyDescent="0.25">
      <c r="A54" s="10" t="s">
        <v>17</v>
      </c>
      <c r="B54" s="11">
        <v>42919</v>
      </c>
      <c r="C54" s="12">
        <v>-360</v>
      </c>
      <c r="D54" s="12">
        <f t="shared" si="6"/>
        <v>-160.94630592606137</v>
      </c>
      <c r="E54" s="12">
        <f t="shared" si="4"/>
        <v>230380.67484111775</v>
      </c>
      <c r="F54" s="13">
        <f t="shared" si="2"/>
        <v>0.44707307201683716</v>
      </c>
      <c r="G54" s="12">
        <f t="shared" si="7"/>
        <v>-199.0536940739386</v>
      </c>
      <c r="H54" s="12">
        <f t="shared" si="5"/>
        <v>284928.09515888221</v>
      </c>
      <c r="I54" s="13">
        <f t="shared" si="3"/>
        <v>0.5529269279831629</v>
      </c>
      <c r="J54" s="12">
        <f t="shared" si="0"/>
        <v>515308.76999999996</v>
      </c>
      <c r="K54" s="12">
        <f t="shared" si="1"/>
        <v>7308.7700000000195</v>
      </c>
    </row>
    <row r="55" spans="1:11" s="14" customFormat="1" x14ac:dyDescent="0.25">
      <c r="A55" t="s">
        <v>15</v>
      </c>
      <c r="B55" s="5">
        <v>42948</v>
      </c>
      <c r="C55" s="1">
        <v>0.62</v>
      </c>
      <c r="D55" s="1">
        <f t="shared" si="6"/>
        <v>0.27718530465043906</v>
      </c>
      <c r="E55" s="1">
        <f t="shared" si="4"/>
        <v>230380.9520264224</v>
      </c>
      <c r="F55" s="2">
        <f t="shared" si="2"/>
        <v>0.44707307201683721</v>
      </c>
      <c r="G55" s="1">
        <f t="shared" si="7"/>
        <v>0.34281469534956099</v>
      </c>
      <c r="H55" s="1">
        <f t="shared" si="5"/>
        <v>284928.43797357753</v>
      </c>
      <c r="I55" s="2">
        <f t="shared" si="3"/>
        <v>0.5529269279831629</v>
      </c>
      <c r="J55" s="1">
        <f t="shared" si="0"/>
        <v>515309.3899999999</v>
      </c>
      <c r="K55" s="1">
        <f t="shared" si="1"/>
        <v>7309.3900000000194</v>
      </c>
    </row>
    <row r="56" spans="1:11" s="14" customFormat="1" x14ac:dyDescent="0.25">
      <c r="A56" t="s">
        <v>15</v>
      </c>
      <c r="B56" s="5">
        <v>42979</v>
      </c>
      <c r="C56" s="1">
        <v>0.62</v>
      </c>
      <c r="D56" s="1">
        <f t="shared" si="6"/>
        <v>0.27718530465043906</v>
      </c>
      <c r="E56" s="1">
        <f t="shared" si="4"/>
        <v>230381.22921172704</v>
      </c>
      <c r="F56" s="2">
        <f t="shared" si="2"/>
        <v>0.44707307201683716</v>
      </c>
      <c r="G56" s="1">
        <f t="shared" si="7"/>
        <v>0.34281469534956099</v>
      </c>
      <c r="H56" s="1">
        <f t="shared" si="5"/>
        <v>284928.78078827285</v>
      </c>
      <c r="I56" s="2">
        <f t="shared" si="3"/>
        <v>0.55292692798316279</v>
      </c>
      <c r="J56" s="1">
        <f t="shared" si="0"/>
        <v>515310.00999999989</v>
      </c>
      <c r="K56" s="1">
        <f t="shared" si="1"/>
        <v>7310.0100000000193</v>
      </c>
    </row>
    <row r="57" spans="1:11" s="14" customFormat="1" x14ac:dyDescent="0.25">
      <c r="A57" t="s">
        <v>15</v>
      </c>
      <c r="B57" s="5">
        <v>43009</v>
      </c>
      <c r="C57" s="1">
        <v>0.6</v>
      </c>
      <c r="D57" s="1">
        <f t="shared" si="6"/>
        <v>0.26824384321010231</v>
      </c>
      <c r="E57" s="1">
        <f t="shared" si="4"/>
        <v>230381.49745557026</v>
      </c>
      <c r="F57" s="2">
        <f t="shared" si="2"/>
        <v>0.44707307201683716</v>
      </c>
      <c r="G57" s="1">
        <f t="shared" si="7"/>
        <v>0.33175615678989767</v>
      </c>
      <c r="H57" s="1">
        <f t="shared" si="5"/>
        <v>284929.11254442966</v>
      </c>
      <c r="I57" s="2">
        <f t="shared" si="3"/>
        <v>0.55292692798316279</v>
      </c>
      <c r="J57" s="1">
        <f t="shared" si="0"/>
        <v>515310.60999999993</v>
      </c>
      <c r="K57" s="1">
        <f t="shared" si="1"/>
        <v>7310.6100000000197</v>
      </c>
    </row>
    <row r="58" spans="1:11" s="14" customFormat="1" x14ac:dyDescent="0.25">
      <c r="A58" s="10" t="s">
        <v>17</v>
      </c>
      <c r="B58" s="11">
        <v>43010</v>
      </c>
      <c r="C58" s="12">
        <v>-330</v>
      </c>
      <c r="D58" s="12">
        <f t="shared" si="6"/>
        <v>-147.53411376555627</v>
      </c>
      <c r="E58" s="12">
        <f t="shared" si="4"/>
        <v>230233.96334180472</v>
      </c>
      <c r="F58" s="13">
        <f t="shared" si="2"/>
        <v>0.44707307201683716</v>
      </c>
      <c r="G58" s="12">
        <f t="shared" si="7"/>
        <v>-182.46588623444373</v>
      </c>
      <c r="H58" s="12">
        <f t="shared" si="5"/>
        <v>284746.64665819524</v>
      </c>
      <c r="I58" s="13">
        <f t="shared" si="3"/>
        <v>0.55292692798316279</v>
      </c>
      <c r="J58" s="12">
        <f t="shared" si="0"/>
        <v>514980.61</v>
      </c>
      <c r="K58" s="12">
        <f t="shared" si="1"/>
        <v>6980.6100000000197</v>
      </c>
    </row>
    <row r="59" spans="1:11" s="14" customFormat="1" x14ac:dyDescent="0.25">
      <c r="A59" t="s">
        <v>15</v>
      </c>
      <c r="B59" s="5">
        <v>43040</v>
      </c>
      <c r="C59" s="1">
        <v>0.59</v>
      </c>
      <c r="D59" s="1">
        <f t="shared" si="6"/>
        <v>0.2637731124899339</v>
      </c>
      <c r="E59" s="1">
        <f t="shared" si="4"/>
        <v>230234.22711491722</v>
      </c>
      <c r="F59" s="2">
        <f t="shared" si="2"/>
        <v>0.44707307201683721</v>
      </c>
      <c r="G59" s="1">
        <f t="shared" si="7"/>
        <v>0.32622688751006601</v>
      </c>
      <c r="H59" s="1">
        <f t="shared" si="5"/>
        <v>284746.97288508277</v>
      </c>
      <c r="I59" s="2">
        <f t="shared" si="3"/>
        <v>0.5529269279831629</v>
      </c>
      <c r="J59" s="1">
        <f t="shared" si="0"/>
        <v>514981.19999999995</v>
      </c>
      <c r="K59" s="1">
        <f t="shared" si="1"/>
        <v>6981.2000000000198</v>
      </c>
    </row>
    <row r="60" spans="1:11" s="14" customFormat="1" x14ac:dyDescent="0.25">
      <c r="A60" t="s">
        <v>15</v>
      </c>
      <c r="B60" s="5">
        <v>43070</v>
      </c>
      <c r="C60" s="1">
        <v>0.56999999999999995</v>
      </c>
      <c r="D60" s="1">
        <f t="shared" si="6"/>
        <v>0.25483165104959721</v>
      </c>
      <c r="E60" s="1">
        <f t="shared" si="4"/>
        <v>230234.48194656827</v>
      </c>
      <c r="F60" s="2">
        <f t="shared" si="2"/>
        <v>0.44707307201683716</v>
      </c>
      <c r="G60" s="1">
        <f t="shared" si="7"/>
        <v>0.3151683489504028</v>
      </c>
      <c r="H60" s="1">
        <f t="shared" si="5"/>
        <v>284747.28805343172</v>
      </c>
      <c r="I60" s="2">
        <f t="shared" si="3"/>
        <v>0.55292692798316279</v>
      </c>
      <c r="J60" s="1">
        <f t="shared" si="0"/>
        <v>514981.77</v>
      </c>
      <c r="K60" s="1">
        <f t="shared" si="1"/>
        <v>6981.7700000000195</v>
      </c>
    </row>
    <row r="61" spans="1:11" s="14" customFormat="1" x14ac:dyDescent="0.25">
      <c r="A61" t="s">
        <v>15</v>
      </c>
      <c r="B61" s="5">
        <v>43081</v>
      </c>
      <c r="C61" s="1">
        <v>0.23</v>
      </c>
      <c r="D61" s="1">
        <f t="shared" si="6"/>
        <v>0.10282680656387255</v>
      </c>
      <c r="E61" s="1">
        <f t="shared" si="4"/>
        <v>230234.58477337484</v>
      </c>
      <c r="F61" s="2">
        <f t="shared" si="2"/>
        <v>0.44707307201683716</v>
      </c>
      <c r="G61" s="1">
        <f t="shared" si="7"/>
        <v>0.12717319343612746</v>
      </c>
      <c r="H61" s="1">
        <f t="shared" si="5"/>
        <v>284747.41522662516</v>
      </c>
      <c r="I61" s="2">
        <f t="shared" si="3"/>
        <v>0.55292692798316279</v>
      </c>
      <c r="J61" s="1">
        <f t="shared" si="0"/>
        <v>514982</v>
      </c>
      <c r="K61" s="1">
        <f t="shared" si="1"/>
        <v>6982.0000000000191</v>
      </c>
    </row>
    <row r="62" spans="1:11" s="14" customFormat="1" x14ac:dyDescent="0.25">
      <c r="A62" s="10" t="s">
        <v>17</v>
      </c>
      <c r="B62" s="11">
        <v>43082</v>
      </c>
      <c r="C62" s="12">
        <v>-330</v>
      </c>
      <c r="D62" s="12">
        <f t="shared" si="6"/>
        <v>-147.53411376555627</v>
      </c>
      <c r="E62" s="12">
        <f t="shared" si="4"/>
        <v>230087.05065960929</v>
      </c>
      <c r="F62" s="13">
        <f t="shared" si="2"/>
        <v>0.44707307201683716</v>
      </c>
      <c r="G62" s="12">
        <f t="shared" si="7"/>
        <v>-182.46588623444373</v>
      </c>
      <c r="H62" s="12">
        <f t="shared" si="5"/>
        <v>284564.94934039074</v>
      </c>
      <c r="I62" s="13">
        <f t="shared" si="3"/>
        <v>0.5529269279831629</v>
      </c>
      <c r="J62" s="12">
        <f t="shared" si="0"/>
        <v>514652</v>
      </c>
      <c r="K62" s="12">
        <f t="shared" si="1"/>
        <v>6652.0000000000191</v>
      </c>
    </row>
    <row r="63" spans="1:11" s="14" customFormat="1" x14ac:dyDescent="0.25">
      <c r="A63" t="s">
        <v>26</v>
      </c>
      <c r="B63" s="5">
        <v>43087</v>
      </c>
      <c r="C63" s="1">
        <v>0</v>
      </c>
      <c r="D63" s="1">
        <f t="shared" si="6"/>
        <v>0</v>
      </c>
      <c r="E63" s="1">
        <f t="shared" si="4"/>
        <v>230087.05065960929</v>
      </c>
      <c r="F63" s="2">
        <f t="shared" si="2"/>
        <v>0.44707307201683716</v>
      </c>
      <c r="G63" s="1">
        <f t="shared" si="7"/>
        <v>0</v>
      </c>
      <c r="H63" s="1">
        <f t="shared" si="5"/>
        <v>284564.94934039074</v>
      </c>
      <c r="I63" s="2">
        <f t="shared" si="3"/>
        <v>0.5529269279831629</v>
      </c>
      <c r="J63" s="1">
        <f t="shared" si="0"/>
        <v>514652</v>
      </c>
      <c r="K63" s="1">
        <f t="shared" si="1"/>
        <v>6652.0000000000191</v>
      </c>
    </row>
    <row r="64" spans="1:11" s="14" customFormat="1" x14ac:dyDescent="0.25">
      <c r="A64" s="10" t="s">
        <v>17</v>
      </c>
      <c r="B64" s="11">
        <v>43195</v>
      </c>
      <c r="C64" s="12">
        <v>-330</v>
      </c>
      <c r="D64" s="12">
        <f t="shared" si="6"/>
        <v>-147.53411376555627</v>
      </c>
      <c r="E64" s="12">
        <f t="shared" si="4"/>
        <v>229939.51654584374</v>
      </c>
      <c r="F64" s="13">
        <f t="shared" si="2"/>
        <v>0.44707307201683716</v>
      </c>
      <c r="G64" s="12">
        <f t="shared" si="7"/>
        <v>-182.46588623444376</v>
      </c>
      <c r="H64" s="12">
        <f t="shared" si="5"/>
        <v>284382.48345415632</v>
      </c>
      <c r="I64" s="13">
        <f t="shared" si="3"/>
        <v>0.5529269279831629</v>
      </c>
      <c r="J64" s="12">
        <f t="shared" si="0"/>
        <v>514322.00000000006</v>
      </c>
      <c r="K64" s="12">
        <f t="shared" si="1"/>
        <v>6322.0000000000191</v>
      </c>
    </row>
    <row r="65" spans="1:11" s="14" customFormat="1" x14ac:dyDescent="0.25">
      <c r="A65" s="10" t="s">
        <v>19</v>
      </c>
      <c r="B65" s="11">
        <v>43243</v>
      </c>
      <c r="C65" s="12">
        <v>-29</v>
      </c>
      <c r="D65" s="12">
        <f t="shared" si="6"/>
        <v>-12.965119088488278</v>
      </c>
      <c r="E65" s="12">
        <f t="shared" si="4"/>
        <v>229926.55142675526</v>
      </c>
      <c r="F65" s="13">
        <f t="shared" si="2"/>
        <v>0.44707307201683716</v>
      </c>
      <c r="G65" s="12">
        <f t="shared" si="7"/>
        <v>-16.034880911511724</v>
      </c>
      <c r="H65" s="12">
        <f t="shared" si="5"/>
        <v>284366.44857324479</v>
      </c>
      <c r="I65" s="13">
        <f t="shared" si="3"/>
        <v>0.55292692798316279</v>
      </c>
      <c r="J65" s="12">
        <f t="shared" si="0"/>
        <v>514293.00000000006</v>
      </c>
      <c r="K65" s="12">
        <f t="shared" si="1"/>
        <v>6293.0000000000191</v>
      </c>
    </row>
    <row r="66" spans="1:11" s="14" customFormat="1" x14ac:dyDescent="0.25">
      <c r="A66" s="10" t="s">
        <v>27</v>
      </c>
      <c r="B66" s="11">
        <v>43244</v>
      </c>
      <c r="C66" s="12">
        <v>-195</v>
      </c>
      <c r="D66" s="12">
        <f t="shared" si="6"/>
        <v>-87.179249043283249</v>
      </c>
      <c r="E66" s="12">
        <f t="shared" si="4"/>
        <v>229839.37217771198</v>
      </c>
      <c r="F66" s="13">
        <f t="shared" si="2"/>
        <v>0.44707307201683716</v>
      </c>
      <c r="G66" s="12">
        <f t="shared" si="7"/>
        <v>-107.82075095671674</v>
      </c>
      <c r="H66" s="12">
        <f t="shared" si="5"/>
        <v>284258.62782228808</v>
      </c>
      <c r="I66" s="13">
        <f t="shared" si="3"/>
        <v>0.55292692798316279</v>
      </c>
      <c r="J66" s="12">
        <f t="shared" si="0"/>
        <v>514098.00000000006</v>
      </c>
      <c r="K66" s="12">
        <f t="shared" si="1"/>
        <v>6098.0000000000191</v>
      </c>
    </row>
    <row r="67" spans="1:11" s="14" customFormat="1" x14ac:dyDescent="0.25">
      <c r="A67" s="10" t="s">
        <v>17</v>
      </c>
      <c r="B67" s="11">
        <v>43286</v>
      </c>
      <c r="C67" s="12">
        <v>-330</v>
      </c>
      <c r="D67" s="12">
        <f t="shared" si="6"/>
        <v>-147.53411376555627</v>
      </c>
      <c r="E67" s="12">
        <f t="shared" si="4"/>
        <v>229691.83806394643</v>
      </c>
      <c r="F67" s="13">
        <f t="shared" si="2"/>
        <v>0.4470730720168371</v>
      </c>
      <c r="G67" s="12">
        <f t="shared" si="7"/>
        <v>-182.46588623444373</v>
      </c>
      <c r="H67" s="12">
        <f t="shared" si="5"/>
        <v>284076.16193605366</v>
      </c>
      <c r="I67" s="13">
        <f t="shared" si="3"/>
        <v>0.55292692798316279</v>
      </c>
      <c r="J67" s="12">
        <f t="shared" si="0"/>
        <v>513768.00000000012</v>
      </c>
      <c r="K67" s="12">
        <f t="shared" si="1"/>
        <v>5768.0000000000191</v>
      </c>
    </row>
    <row r="68" spans="1:11" s="14" customFormat="1" x14ac:dyDescent="0.25">
      <c r="A68" s="10" t="s">
        <v>17</v>
      </c>
      <c r="B68" s="11">
        <v>43375</v>
      </c>
      <c r="C68" s="12">
        <v>-330</v>
      </c>
      <c r="D68" s="12">
        <f t="shared" si="6"/>
        <v>-147.53411376555624</v>
      </c>
      <c r="E68" s="12">
        <f t="shared" si="4"/>
        <v>229544.30395018088</v>
      </c>
      <c r="F68" s="13">
        <f t="shared" si="2"/>
        <v>0.44707307201683716</v>
      </c>
      <c r="G68" s="12">
        <f t="shared" si="7"/>
        <v>-182.46588623444373</v>
      </c>
      <c r="H68" s="12">
        <f t="shared" si="5"/>
        <v>283893.69604981923</v>
      </c>
      <c r="I68" s="13">
        <f t="shared" si="3"/>
        <v>0.5529269279831629</v>
      </c>
      <c r="J68" s="12">
        <f t="shared" ref="J68:J69" si="8">E68+H68</f>
        <v>513438.00000000012</v>
      </c>
      <c r="K68" s="12">
        <f t="shared" ref="K68:K69" si="9">K67+C68</f>
        <v>5438.0000000000191</v>
      </c>
    </row>
    <row r="69" spans="1:11" s="14" customFormat="1" x14ac:dyDescent="0.25">
      <c r="A69" s="10" t="s">
        <v>17</v>
      </c>
      <c r="B69" s="11">
        <v>43473</v>
      </c>
      <c r="C69" s="12">
        <v>-330</v>
      </c>
      <c r="D69" s="12">
        <f t="shared" si="6"/>
        <v>-147.53411376555627</v>
      </c>
      <c r="E69" s="12">
        <f t="shared" si="4"/>
        <v>229396.76983641533</v>
      </c>
      <c r="F69" s="13">
        <f t="shared" ref="F69" si="10">E69/J69</f>
        <v>0.44707307201683716</v>
      </c>
      <c r="G69" s="12">
        <f t="shared" si="7"/>
        <v>-182.46588623444376</v>
      </c>
      <c r="H69" s="12">
        <f t="shared" si="5"/>
        <v>283711.23016358481</v>
      </c>
      <c r="I69" s="13">
        <f t="shared" ref="I69" si="11">H69/J69</f>
        <v>0.5529269279831629</v>
      </c>
      <c r="J69" s="12">
        <f t="shared" si="8"/>
        <v>513108.00000000012</v>
      </c>
      <c r="K69" s="12">
        <f t="shared" si="9"/>
        <v>5108.0000000000191</v>
      </c>
    </row>
    <row r="70" spans="1:11" x14ac:dyDescent="0.25">
      <c r="A70" s="6" t="s">
        <v>30</v>
      </c>
      <c r="B70" s="7">
        <v>43480</v>
      </c>
      <c r="C70" s="8">
        <v>0</v>
      </c>
      <c r="D70" s="8">
        <f t="shared" ref="D70" si="12">C70*F69</f>
        <v>0</v>
      </c>
      <c r="E70" s="8">
        <f>E69+((124741.02-120000)*F69)</f>
        <v>231516.35221230859</v>
      </c>
      <c r="F70" s="9">
        <f t="shared" ref="F70:F71" si="13">E70/J70</f>
        <v>0.4470730720168371</v>
      </c>
      <c r="G70" s="8">
        <f t="shared" ref="G70" si="14">C70*I69</f>
        <v>0</v>
      </c>
      <c r="H70" s="8">
        <f>H69+((124741.02-120000)*I69)</f>
        <v>286332.66778769158</v>
      </c>
      <c r="I70" s="9">
        <f t="shared" ref="I70:I71" si="15">H70/J70</f>
        <v>0.5529269279831629</v>
      </c>
      <c r="J70" s="8">
        <f>E70+H70</f>
        <v>517849.02000000014</v>
      </c>
      <c r="K70" s="8">
        <f>K69</f>
        <v>5108.0000000000191</v>
      </c>
    </row>
    <row r="71" spans="1:11" x14ac:dyDescent="0.25">
      <c r="A71" s="6" t="s">
        <v>32</v>
      </c>
      <c r="B71" s="7">
        <v>43480</v>
      </c>
      <c r="C71" s="8">
        <v>0</v>
      </c>
      <c r="D71" s="8">
        <v>0</v>
      </c>
      <c r="E71" s="8">
        <f>E70+((438299.9-388000)*F70)</f>
        <v>254004.0830274483</v>
      </c>
      <c r="F71" s="9">
        <f t="shared" si="13"/>
        <v>0.4470730720168371</v>
      </c>
      <c r="G71" s="8">
        <v>0</v>
      </c>
      <c r="H71" s="8">
        <f>H70+((438299.9-388000)*I70)</f>
        <v>314144.83697255189</v>
      </c>
      <c r="I71" s="9">
        <f t="shared" si="15"/>
        <v>0.5529269279831629</v>
      </c>
      <c r="J71" s="8">
        <f>E71+H71</f>
        <v>568148.92000000016</v>
      </c>
      <c r="K71" s="8">
        <f>K70</f>
        <v>5108.0000000000191</v>
      </c>
    </row>
    <row r="72" spans="1:11" x14ac:dyDescent="0.25">
      <c r="K72" s="1"/>
    </row>
    <row r="73" spans="1:11" x14ac:dyDescent="0.25">
      <c r="K73" s="1"/>
    </row>
  </sheetData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Tony</dc:creator>
  <cp:lastModifiedBy>Tony</cp:lastModifiedBy>
  <dcterms:created xsi:type="dcterms:W3CDTF">2019-01-15T08:28:34Z</dcterms:created>
  <dcterms:modified xsi:type="dcterms:W3CDTF">2019-01-15T14:49:16Z</dcterms:modified>
</cp:coreProperties>
</file>