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in\Documents\"/>
    </mc:Choice>
  </mc:AlternateContent>
  <xr:revisionPtr revIDLastSave="0" documentId="8_{77951D00-76B2-4986-ADF4-6A24EE74181F}" xr6:coauthVersionLast="47" xr6:coauthVersionMax="47" xr10:uidLastSave="{00000000-0000-0000-0000-000000000000}"/>
  <bookViews>
    <workbookView xWindow="2235" yWindow="195" windowWidth="12315" windowHeight="15720" xr2:uid="{EF1D892C-727C-41A1-8FB2-0203A751FE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B37" i="1"/>
  <c r="C35" i="1"/>
  <c r="D35" i="1"/>
  <c r="B35" i="1"/>
  <c r="C34" i="1"/>
  <c r="D34" i="1"/>
  <c r="B34" i="1"/>
  <c r="D30" i="1"/>
  <c r="C30" i="1"/>
  <c r="B30" i="1"/>
  <c r="C25" i="1"/>
  <c r="D25" i="1"/>
  <c r="D28" i="1" s="1"/>
  <c r="B25" i="1"/>
  <c r="B28" i="1" s="1"/>
  <c r="B26" i="1"/>
  <c r="C28" i="1"/>
  <c r="C26" i="1"/>
  <c r="D26" i="1"/>
  <c r="C21" i="1"/>
  <c r="D21" i="1"/>
  <c r="B21" i="1"/>
  <c r="I19" i="1"/>
  <c r="C19" i="1"/>
  <c r="D19" i="1"/>
  <c r="B19" i="1"/>
  <c r="C17" i="1"/>
  <c r="D17" i="1"/>
  <c r="B17" i="1"/>
  <c r="B16" i="1"/>
  <c r="B14" i="1"/>
  <c r="C12" i="1"/>
  <c r="C16" i="1" s="1"/>
  <c r="D12" i="1"/>
  <c r="D16" i="1" s="1"/>
  <c r="B12" i="1"/>
  <c r="G10" i="1"/>
  <c r="G12" i="1" s="1"/>
  <c r="E2" i="1"/>
  <c r="E1" i="1"/>
  <c r="B3" i="1"/>
  <c r="B2" i="1"/>
  <c r="B1" i="1"/>
  <c r="A6" i="1"/>
  <c r="I28" i="1" l="1"/>
  <c r="C14" i="1"/>
  <c r="D14" i="1"/>
</calcChain>
</file>

<file path=xl/sharedStrings.xml><?xml version="1.0" encoding="utf-8"?>
<sst xmlns="http://schemas.openxmlformats.org/spreadsheetml/2006/main" count="17" uniqueCount="8">
  <si>
    <t>Janet Maddin</t>
  </si>
  <si>
    <t>Simon Madin</t>
  </si>
  <si>
    <t>Giles Madin</t>
  </si>
  <si>
    <t>2017/18</t>
  </si>
  <si>
    <t>adjustment</t>
  </si>
  <si>
    <t>P</t>
  </si>
  <si>
    <t>IN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</si>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</sst>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6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0" fontId="0" fillId="0" borderId="0" xfId="2" applyNumberFormat="1" applyFont="1"/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166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3447-E9B8-4678-BCB4-563F070A55C0}">
  <dimension ref="A1:J37"/>
  <sheetViews>
    <sheetView tabSelected="1" topLeftCell="A7" workbookViewId="0">
      <selection activeCell="C40" sqref="C40"/>
    </sheetView>
  </sheetViews>
  <sheetFormatPr defaultRowHeight="15" x14ac:dyDescent="0.25"/>
  <cols>
    <col min="2" max="2" width="13.140625" customWidth="1"/>
    <col min="3" max="3" width="15.28515625" customWidth="1"/>
    <col min="4" max="4" width="14.42578125" customWidth="1"/>
    <col min="9" max="9" width="12.5703125" bestFit="1" customWidth="1"/>
  </cols>
  <sheetData>
    <row r="1" spans="1:10" x14ac:dyDescent="0.25">
      <c r="A1">
        <v>360469</v>
      </c>
      <c r="B1" s="1">
        <f>A1/A6</f>
        <v>0.77120185189939494</v>
      </c>
      <c r="C1" t="s">
        <v>0</v>
      </c>
      <c r="E1" s="1">
        <f>B1/2</f>
        <v>0.38560092594969747</v>
      </c>
    </row>
    <row r="2" spans="1:10" x14ac:dyDescent="0.25">
      <c r="A2">
        <v>106745</v>
      </c>
      <c r="B2" s="1">
        <f>A2/A6</f>
        <v>0.22837453895064738</v>
      </c>
      <c r="C2" t="s">
        <v>1</v>
      </c>
      <c r="E2" s="1">
        <f>B1/2</f>
        <v>0.38560092594969747</v>
      </c>
    </row>
    <row r="3" spans="1:10" x14ac:dyDescent="0.25">
      <c r="A3">
        <v>198</v>
      </c>
      <c r="B3" s="1">
        <f>A3/A6</f>
        <v>4.2360914995763911E-4</v>
      </c>
      <c r="C3" t="s">
        <v>2</v>
      </c>
    </row>
    <row r="6" spans="1:10" x14ac:dyDescent="0.25">
      <c r="A6">
        <f>SUM(A1:A5)</f>
        <v>467412</v>
      </c>
      <c r="B6" t="s">
        <v>3</v>
      </c>
    </row>
    <row r="9" spans="1:10" s="2" customFormat="1" x14ac:dyDescent="0.25">
      <c r="B9" s="2" t="s">
        <v>0</v>
      </c>
      <c r="C9" s="2" t="s">
        <v>1</v>
      </c>
      <c r="D9" s="2" t="s">
        <v>2</v>
      </c>
    </row>
    <row r="10" spans="1:10" x14ac:dyDescent="0.25">
      <c r="B10">
        <v>360469</v>
      </c>
      <c r="C10">
        <v>106745</v>
      </c>
      <c r="D10">
        <v>198</v>
      </c>
      <c r="G10">
        <f>SUM(A10:D10)</f>
        <v>467412</v>
      </c>
    </row>
    <row r="11" spans="1:10" x14ac:dyDescent="0.25">
      <c r="B11" s="1"/>
    </row>
    <row r="12" spans="1:10" x14ac:dyDescent="0.25">
      <c r="B12" s="1">
        <f>B10/$A$6</f>
        <v>0.77120185189939494</v>
      </c>
      <c r="C12" s="1">
        <f>C10/$A$6</f>
        <v>0.22837453895064738</v>
      </c>
      <c r="D12" s="1">
        <f>D10/$A$6</f>
        <v>4.2360914995763911E-4</v>
      </c>
      <c r="G12" s="1">
        <f t="shared" ref="C12:G12" si="0">G10/$A$6</f>
        <v>1</v>
      </c>
    </row>
    <row r="14" spans="1:10" x14ac:dyDescent="0.25">
      <c r="B14" s="3">
        <f>B12*436713</f>
        <v>336793.87434854044</v>
      </c>
      <c r="C14" s="3">
        <f>C12*436713</f>
        <v>99734.130028754065</v>
      </c>
      <c r="D14" s="3">
        <f>D12*436713</f>
        <v>184.99562270545044</v>
      </c>
      <c r="E14" s="3"/>
      <c r="G14" t="s">
        <v>4</v>
      </c>
      <c r="I14">
        <v>436713</v>
      </c>
      <c r="J14">
        <v>2019</v>
      </c>
    </row>
    <row r="15" spans="1:10" x14ac:dyDescent="0.25">
      <c r="A15" t="s">
        <v>5</v>
      </c>
      <c r="B15" s="3">
        <v>-12000</v>
      </c>
      <c r="C15" s="3"/>
      <c r="D15" s="3"/>
      <c r="E15" s="3"/>
    </row>
    <row r="16" spans="1:10" x14ac:dyDescent="0.25">
      <c r="A16" t="s">
        <v>6</v>
      </c>
      <c r="B16" s="3">
        <f>B12*25736</f>
        <v>19847.650860482827</v>
      </c>
      <c r="C16" s="3">
        <f>C12*25736</f>
        <v>5877.4471344338608</v>
      </c>
      <c r="D16" s="3">
        <f>D12*25736</f>
        <v>10.902005083309801</v>
      </c>
      <c r="E16" s="3"/>
    </row>
    <row r="17" spans="1:9" x14ac:dyDescent="0.25">
      <c r="A17" t="s">
        <v>7</v>
      </c>
      <c r="B17" s="3">
        <f>B12*-6218</f>
        <v>-4795.3331151104376</v>
      </c>
      <c r="C17" s="3">
        <f t="shared" ref="C17:D17" si="1">C12*-6218</f>
        <v>-1420.0328831951254</v>
      </c>
      <c r="D17" s="3">
        <f t="shared" si="1"/>
        <v>-2.6340016944365998</v>
      </c>
      <c r="E17" s="3"/>
    </row>
    <row r="18" spans="1:9" x14ac:dyDescent="0.25">
      <c r="B18" s="3"/>
      <c r="C18" s="3"/>
      <c r="D18" s="3"/>
      <c r="E18" s="3"/>
    </row>
    <row r="19" spans="1:9" x14ac:dyDescent="0.25">
      <c r="B19" s="3">
        <f>SUM(B14:B18)</f>
        <v>339846.1920939128</v>
      </c>
      <c r="C19" s="3">
        <f t="shared" ref="C19:D19" si="2">SUM(C14:C18)</f>
        <v>104191.54427999281</v>
      </c>
      <c r="D19" s="3">
        <f t="shared" si="2"/>
        <v>193.26362609432366</v>
      </c>
      <c r="E19" s="3"/>
      <c r="G19">
        <v>2019</v>
      </c>
      <c r="I19" s="4">
        <f>B19+C19+D19</f>
        <v>444230.99999999994</v>
      </c>
    </row>
    <row r="21" spans="1:9" x14ac:dyDescent="0.25">
      <c r="B21" s="5">
        <f>B19/444231</f>
        <v>0.76502133370681646</v>
      </c>
      <c r="C21" s="5">
        <f t="shared" ref="C21:D21" si="3">C19/444231</f>
        <v>0.23454361420070372</v>
      </c>
      <c r="D21" s="5">
        <f t="shared" si="3"/>
        <v>4.3505209247964157E-4</v>
      </c>
    </row>
    <row r="24" spans="1:9" x14ac:dyDescent="0.25">
      <c r="A24" t="s">
        <v>5</v>
      </c>
      <c r="B24">
        <v>-12000</v>
      </c>
    </row>
    <row r="25" spans="1:9" x14ac:dyDescent="0.25">
      <c r="A25" t="s">
        <v>6</v>
      </c>
      <c r="B25" s="3">
        <f>B21*24491</f>
        <v>18736.137483813643</v>
      </c>
      <c r="C25" s="3">
        <f t="shared" ref="C25:D25" si="4">C21*24491</f>
        <v>5744.2076553894349</v>
      </c>
      <c r="D25" s="3">
        <f t="shared" si="4"/>
        <v>10.654860796918902</v>
      </c>
    </row>
    <row r="26" spans="1:9" x14ac:dyDescent="0.25">
      <c r="A26" t="s">
        <v>7</v>
      </c>
      <c r="B26" s="3">
        <f>B21*-11399</f>
        <v>-8720.4781829240001</v>
      </c>
      <c r="C26" s="3">
        <f t="shared" ref="C26:D26" si="5">C21*-11399</f>
        <v>-2673.5626582738219</v>
      </c>
      <c r="D26" s="3">
        <f t="shared" si="5"/>
        <v>-4.959158802175434</v>
      </c>
    </row>
    <row r="28" spans="1:9" x14ac:dyDescent="0.25">
      <c r="B28" s="4">
        <f>B19+B24+B25+B26</f>
        <v>337861.85139480245</v>
      </c>
      <c r="C28" s="4">
        <f t="shared" ref="C28:D28" si="6">C19+C24+C25+C26</f>
        <v>107262.18927710842</v>
      </c>
      <c r="D28" s="4">
        <f t="shared" si="6"/>
        <v>198.95932808906713</v>
      </c>
      <c r="G28">
        <v>2020</v>
      </c>
      <c r="I28" s="4">
        <f>SUM(B28:H28)</f>
        <v>447342.99999999994</v>
      </c>
    </row>
    <row r="30" spans="1:9" x14ac:dyDescent="0.25">
      <c r="B30" s="1">
        <f>B28/I28</f>
        <v>0.75526352573931521</v>
      </c>
      <c r="C30" s="1">
        <f>C28/I28</f>
        <v>0.23977616566506782</v>
      </c>
      <c r="D30" s="1">
        <f>D28/I28</f>
        <v>4.4475788844145804E-4</v>
      </c>
    </row>
    <row r="33" spans="1:7" x14ac:dyDescent="0.25">
      <c r="A33" t="s">
        <v>5</v>
      </c>
      <c r="B33">
        <v>-12000</v>
      </c>
    </row>
    <row r="34" spans="1:7" x14ac:dyDescent="0.25">
      <c r="A34" t="s">
        <v>6</v>
      </c>
      <c r="B34" s="3">
        <f>B30*18763</f>
        <v>14171.009533446771</v>
      </c>
      <c r="C34" s="3">
        <f t="shared" ref="C34:D34" si="7">C30*18763</f>
        <v>4498.9201963736677</v>
      </c>
      <c r="D34" s="3">
        <f t="shared" si="7"/>
        <v>8.3449922608270768</v>
      </c>
    </row>
    <row r="35" spans="1:7" x14ac:dyDescent="0.25">
      <c r="A35" t="s">
        <v>7</v>
      </c>
      <c r="B35" s="3">
        <f>B30*-3998</f>
        <v>-3019.5435759057823</v>
      </c>
      <c r="C35" s="3">
        <f t="shared" ref="C35:D35" si="8">C30*-3998</f>
        <v>-958.6251103289411</v>
      </c>
      <c r="D35" s="3">
        <f t="shared" si="8"/>
        <v>-1.7781420379889492</v>
      </c>
    </row>
    <row r="37" spans="1:7" x14ac:dyDescent="0.25">
      <c r="B37" s="4">
        <f>B28+B33+B34+B35</f>
        <v>337013.31735234341</v>
      </c>
      <c r="C37" s="4">
        <f t="shared" ref="C37:D37" si="9">C28+C33+C34+C35</f>
        <v>110802.48436315315</v>
      </c>
      <c r="D37" s="4">
        <f t="shared" si="9"/>
        <v>205.52617831190526</v>
      </c>
      <c r="G37">
        <v>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2022-10-15T12:56:24Z</dcterms:created>
  <dcterms:modified xsi:type="dcterms:W3CDTF">2022-10-15T13:17:22Z</dcterms:modified>
</cp:coreProperties>
</file>