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W:\vpn\SSAS Clients Pension Practitioner\The\The Pebley Beach Ltd Small Self Administered Scheme\Inbound\"/>
    </mc:Choice>
  </mc:AlternateContent>
  <bookViews>
    <workbookView xWindow="0" yWindow="0" windowWidth="25200" windowHeight="11970"/>
  </bookViews>
  <sheets>
    <sheet name="Pension Value" sheetId="1" r:id="rId1"/>
    <sheet name="100k Loan" sheetId="4" r:id="rId2"/>
    <sheet name="Mortgage" sheetId="6" r:id="rId3"/>
  </sheets>
  <definedNames>
    <definedName name="_xlnm.Print_Area" localSheetId="0">'Pension Value'!$B$2:$C$30</definedName>
  </definedNames>
  <calcPr calcId="17102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4" i="1" l="1"/>
  <c r="B6" i="1" l="1"/>
  <c r="C10" i="1" s="1"/>
  <c r="B13" i="1"/>
  <c r="A36" i="6"/>
  <c r="A35" i="6"/>
  <c r="A34" i="6"/>
  <c r="A33" i="6"/>
  <c r="A20" i="6"/>
  <c r="A19" i="6"/>
  <c r="A18" i="6"/>
  <c r="A17" i="6"/>
  <c r="A8" i="6"/>
  <c r="A9" i="6"/>
  <c r="A10" i="6"/>
  <c r="A11" i="6"/>
  <c r="A12" i="6"/>
  <c r="A16" i="6" s="1"/>
  <c r="A24" i="6" s="1"/>
  <c r="A28" i="6" s="1"/>
  <c r="A32" i="6" s="1"/>
  <c r="A13" i="6"/>
  <c r="A21" i="6" s="1"/>
  <c r="A25" i="6" s="1"/>
  <c r="A29" i="6" s="1"/>
  <c r="A14" i="6"/>
  <c r="A15" i="6"/>
  <c r="A23" i="6" s="1"/>
  <c r="A27" i="6" s="1"/>
  <c r="A31" i="6" s="1"/>
  <c r="A7" i="6"/>
  <c r="B25" i="1"/>
  <c r="B24" i="1"/>
  <c r="A40" i="6" l="1"/>
  <c r="A39" i="6"/>
  <c r="A43" i="6" s="1"/>
  <c r="A37" i="6"/>
  <c r="A41" i="6" s="1"/>
  <c r="A22" i="6"/>
  <c r="A26" i="6" s="1"/>
  <c r="A30" i="6" s="1"/>
  <c r="A38" i="6" s="1"/>
  <c r="A42" i="6" s="1"/>
  <c r="B26" i="1"/>
  <c r="C17" i="1" l="1"/>
  <c r="C19" i="1" s="1"/>
  <c r="C24" i="1" l="1"/>
  <c r="C26" i="1"/>
  <c r="C25" i="1"/>
  <c r="B4" i="6" l="1"/>
  <c r="B5" i="6" s="1"/>
  <c r="B6" i="6" s="1"/>
  <c r="B7" i="6" s="1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</calcChain>
</file>

<file path=xl/sharedStrings.xml><?xml version="1.0" encoding="utf-8"?>
<sst xmlns="http://schemas.openxmlformats.org/spreadsheetml/2006/main" count="30" uniqueCount="30">
  <si>
    <t>Pension Value:</t>
  </si>
  <si>
    <t>Assets</t>
  </si>
  <si>
    <t xml:space="preserve">Property: </t>
  </si>
  <si>
    <t>Cash in Bank</t>
  </si>
  <si>
    <t>Total Assets</t>
  </si>
  <si>
    <t xml:space="preserve">Liabilities </t>
  </si>
  <si>
    <t xml:space="preserve">Handlesbanken </t>
  </si>
  <si>
    <t>Pension Fund Value</t>
  </si>
  <si>
    <t>Total Liabilities</t>
  </si>
  <si>
    <t>Scheme Members Breakdown</t>
  </si>
  <si>
    <t>Dom Threlfall</t>
  </si>
  <si>
    <t>Tracy Threlfall</t>
  </si>
  <si>
    <t>Threlfall's</t>
  </si>
  <si>
    <t>Total Fund value</t>
  </si>
  <si>
    <t>Advance rental receipt</t>
  </si>
  <si>
    <t>Other Assets - Loan to Pebley</t>
  </si>
  <si>
    <t>Handelsbank Mortgage</t>
  </si>
  <si>
    <t>Repayments</t>
  </si>
  <si>
    <t>New Mortgage</t>
  </si>
  <si>
    <r>
      <rPr>
        <b/>
        <sz val="12"/>
        <color rgb="FF252525"/>
        <rFont val="Arial"/>
        <family val="2"/>
      </rPr>
      <t>The Pebley Beach Ltd Small Self Administered Scheme</t>
    </r>
  </si>
  <si>
    <r>
      <rPr>
        <b/>
        <sz val="12"/>
        <color rgb="FF252525"/>
        <rFont val="Arial"/>
        <family val="2"/>
      </rPr>
      <t>Loan Re-Payment Schedule</t>
    </r>
  </si>
  <si>
    <r>
      <rPr>
        <b/>
        <sz val="10"/>
        <color rgb="FFFFFFFF"/>
        <rFont val="Tahoma"/>
        <family val="2"/>
      </rPr>
      <t>Payment No.</t>
    </r>
  </si>
  <si>
    <r>
      <rPr>
        <b/>
        <sz val="10"/>
        <color rgb="FFFFFFFF"/>
        <rFont val="Tahoma"/>
        <family val="2"/>
      </rPr>
      <t>Payment Date</t>
    </r>
  </si>
  <si>
    <r>
      <rPr>
        <b/>
        <sz val="10"/>
        <color rgb="FFFFFFFF"/>
        <rFont val="Tahoma"/>
        <family val="2"/>
      </rPr>
      <t>Payment</t>
    </r>
  </si>
  <si>
    <r>
      <rPr>
        <b/>
        <sz val="10"/>
        <color rgb="FFFFFFFF"/>
        <rFont val="Tahoma"/>
        <family val="2"/>
      </rPr>
      <t>Principal</t>
    </r>
  </si>
  <si>
    <r>
      <rPr>
        <b/>
        <sz val="10"/>
        <color rgb="FFFFFFFF"/>
        <rFont val="Tahoma"/>
        <family val="2"/>
      </rPr>
      <t>Interest</t>
    </r>
  </si>
  <si>
    <r>
      <rPr>
        <b/>
        <sz val="10"/>
        <color rgb="FFFFFFFF"/>
        <rFont val="Tahoma"/>
        <family val="2"/>
      </rPr>
      <t>Extra Payments</t>
    </r>
  </si>
  <si>
    <r>
      <rPr>
        <b/>
        <sz val="10"/>
        <color rgb="FFFFFFFF"/>
        <rFont val="Tahoma"/>
        <family val="2"/>
      </rPr>
      <t>Balance</t>
    </r>
  </si>
  <si>
    <t>Balance as at</t>
  </si>
  <si>
    <t>Loan Interest accrual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</si>
</sst>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£&quot;#,##0.00;[Red]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dd/mm/yyyy;@"/>
  </numFmts>
  <fonts count="15" x14ac:knownFonts="1">
    <font>
      <sz val="10"/>
      <name val="Arial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u/>
      <sz val="11"/>
      <name val="Calibri"/>
      <family val="2"/>
    </font>
    <font>
      <sz val="11"/>
      <color rgb="FF9C6500"/>
      <name val="Calibri"/>
      <family val="2"/>
      <scheme val="minor"/>
    </font>
    <font>
      <b/>
      <sz val="10"/>
      <color rgb="FFFFFFFF"/>
      <name val="Tahoma"/>
      <family val="2"/>
    </font>
    <font>
      <sz val="10"/>
      <color rgb="FF000000"/>
      <name val="Tahoma"/>
      <family val="2"/>
    </font>
    <font>
      <u/>
      <sz val="10"/>
      <color theme="11"/>
      <name val="Arial"/>
      <family val="2"/>
    </font>
    <font>
      <u/>
      <sz val="10"/>
      <color theme="10"/>
      <name val="Arial"/>
      <family val="2"/>
    </font>
    <font>
      <b/>
      <sz val="12"/>
      <name val="Arial"/>
    </font>
    <font>
      <b/>
      <sz val="12"/>
      <color rgb="FF252525"/>
      <name val="Arial"/>
      <family val="2"/>
    </font>
    <font>
      <b/>
      <sz val="10"/>
      <name val="Tahoma"/>
    </font>
    <font>
      <sz val="10"/>
      <name val="Tahoma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33CCCC"/>
      </patternFill>
    </fill>
    <fill>
      <patternFill patternType="solid">
        <fgColor rgb="FFCCFFFF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rgb="FFCCFFFF"/>
      </bottom>
      <diagonal/>
    </border>
    <border>
      <left style="thin">
        <color rgb="FF33CCCC"/>
      </left>
      <right/>
      <top/>
      <bottom style="thin">
        <color rgb="FF33CCCC"/>
      </bottom>
      <diagonal/>
    </border>
    <border>
      <left/>
      <right/>
      <top/>
      <bottom style="thin">
        <color rgb="FF33CCCC"/>
      </bottom>
      <diagonal/>
    </border>
    <border>
      <left/>
      <right style="thin">
        <color rgb="FF33CCCC"/>
      </right>
      <top/>
      <bottom style="thin">
        <color rgb="FF33CCCC"/>
      </bottom>
      <diagonal/>
    </border>
    <border>
      <left style="thin">
        <color rgb="FF33CCCC"/>
      </left>
      <right style="thin">
        <color rgb="FF33CCCC"/>
      </right>
      <top style="thin">
        <color rgb="FF33CCCC"/>
      </top>
      <bottom/>
      <diagonal/>
    </border>
    <border>
      <left style="thin">
        <color rgb="FF33CCCC"/>
      </left>
      <right style="thin">
        <color rgb="FF33CCCC"/>
      </right>
      <top/>
      <bottom/>
      <diagonal/>
    </border>
    <border>
      <left style="thin">
        <color rgb="FF33CCCC"/>
      </left>
      <right style="thin">
        <color rgb="FF33CCCC"/>
      </right>
      <top/>
      <bottom style="thin">
        <color rgb="FF33CCCC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2" borderId="0" applyNumberFormat="0" applyBorder="0" applyAlignment="0" applyProtection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4" fillId="0" borderId="0" xfId="0" applyFont="1"/>
    <xf numFmtId="8" fontId="2" fillId="0" borderId="0" xfId="0" applyNumberFormat="1" applyFont="1"/>
    <xf numFmtId="8" fontId="5" fillId="0" borderId="0" xfId="0" applyNumberFormat="1" applyFont="1"/>
    <xf numFmtId="8" fontId="3" fillId="0" borderId="0" xfId="0" applyNumberFormat="1" applyFont="1"/>
    <xf numFmtId="0" fontId="3" fillId="0" borderId="0" xfId="0" applyFont="1"/>
    <xf numFmtId="44" fontId="0" fillId="0" borderId="0" xfId="2" applyFont="1"/>
    <xf numFmtId="44" fontId="2" fillId="0" borderId="0" xfId="2" applyFont="1"/>
    <xf numFmtId="0" fontId="0" fillId="0" borderId="1" xfId="0" applyBorder="1"/>
    <xf numFmtId="44" fontId="0" fillId="0" borderId="1" xfId="2" applyFont="1" applyBorder="1"/>
    <xf numFmtId="8" fontId="0" fillId="0" borderId="1" xfId="2" applyNumberFormat="1" applyFont="1" applyBorder="1"/>
    <xf numFmtId="44" fontId="2" fillId="0" borderId="1" xfId="2" applyFont="1" applyBorder="1"/>
    <xf numFmtId="10" fontId="2" fillId="0" borderId="1" xfId="4" applyNumberFormat="1" applyFont="1" applyBorder="1"/>
    <xf numFmtId="10" fontId="3" fillId="0" borderId="1" xfId="4" applyNumberFormat="1" applyFont="1" applyBorder="1"/>
    <xf numFmtId="8" fontId="0" fillId="0" borderId="2" xfId="2" applyNumberFormat="1" applyFont="1" applyBorder="1"/>
    <xf numFmtId="8" fontId="2" fillId="0" borderId="0" xfId="2" applyNumberFormat="1" applyFont="1"/>
    <xf numFmtId="44" fontId="0" fillId="0" borderId="3" xfId="2" applyFont="1" applyBorder="1"/>
    <xf numFmtId="43" fontId="0" fillId="0" borderId="0" xfId="1" applyFont="1"/>
    <xf numFmtId="14" fontId="0" fillId="0" borderId="0" xfId="1" applyNumberFormat="1" applyFont="1"/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left" vertical="top"/>
    </xf>
    <xf numFmtId="0" fontId="13" fillId="3" borderId="4" xfId="0" applyFont="1" applyFill="1" applyBorder="1" applyAlignment="1">
      <alignment horizontal="left" vertical="top" wrapText="1"/>
    </xf>
    <xf numFmtId="0" fontId="13" fillId="3" borderId="4" xfId="0" applyFont="1" applyFill="1" applyBorder="1" applyAlignment="1">
      <alignment horizontal="left" vertical="top" wrapText="1" indent="1"/>
    </xf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8" fontId="0" fillId="0" borderId="1" xfId="2" applyNumberFormat="1" applyFont="1" applyBorder="1" applyAlignment="1">
      <alignment horizontal="right"/>
    </xf>
    <xf numFmtId="43" fontId="0" fillId="4" borderId="5" xfId="1" applyNumberFormat="1" applyFont="1" applyFill="1" applyBorder="1" applyAlignment="1">
      <alignment horizontal="left" vertical="top" wrapText="1"/>
    </xf>
    <xf numFmtId="43" fontId="0" fillId="4" borderId="6" xfId="1" applyNumberFormat="1" applyFont="1" applyFill="1" applyBorder="1" applyAlignment="1">
      <alignment horizontal="left" vertical="top" wrapText="1"/>
    </xf>
    <xf numFmtId="43" fontId="8" fillId="0" borderId="8" xfId="1" applyNumberFormat="1" applyFont="1" applyFill="1" applyBorder="1" applyAlignment="1">
      <alignment horizontal="left" vertical="top" wrapText="1"/>
    </xf>
    <xf numFmtId="43" fontId="8" fillId="0" borderId="9" xfId="1" applyNumberFormat="1" applyFont="1" applyFill="1" applyBorder="1" applyAlignment="1">
      <alignment horizontal="left" vertical="top" wrapText="1"/>
    </xf>
    <xf numFmtId="43" fontId="8" fillId="0" borderId="10" xfId="1" applyNumberFormat="1" applyFont="1" applyFill="1" applyBorder="1" applyAlignment="1">
      <alignment horizontal="left" vertical="top" wrapText="1"/>
    </xf>
    <xf numFmtId="8" fontId="14" fillId="0" borderId="8" xfId="1" applyNumberFormat="1" applyFont="1" applyFill="1" applyBorder="1" applyAlignment="1">
      <alignment horizontal="left" vertical="top" wrapText="1"/>
    </xf>
    <xf numFmtId="8" fontId="14" fillId="0" borderId="9" xfId="1" applyNumberFormat="1" applyFont="1" applyFill="1" applyBorder="1" applyAlignment="1">
      <alignment horizontal="left" vertical="top" wrapText="1"/>
    </xf>
    <xf numFmtId="8" fontId="14" fillId="0" borderId="10" xfId="1" applyNumberFormat="1" applyFont="1" applyFill="1" applyBorder="1" applyAlignment="1">
      <alignment horizontal="left" vertical="top" wrapText="1"/>
    </xf>
    <xf numFmtId="8" fontId="14" fillId="4" borderId="7" xfId="1" applyNumberFormat="1" applyFont="1" applyFill="1" applyBorder="1" applyAlignment="1">
      <alignment horizontal="left" vertical="top" wrapText="1"/>
    </xf>
    <xf numFmtId="14" fontId="6" fillId="2" borderId="1" xfId="3" applyNumberFormat="1" applyBorder="1" applyAlignment="1">
      <alignment horizontal="center"/>
    </xf>
    <xf numFmtId="14" fontId="6" fillId="2" borderId="0" xfId="3" applyNumberFormat="1" applyBorder="1" applyAlignment="1">
      <alignment horizontal="center"/>
    </xf>
    <xf numFmtId="43" fontId="0" fillId="0" borderId="8" xfId="1" applyNumberFormat="1" applyFont="1" applyFill="1" applyBorder="1" applyAlignment="1">
      <alignment horizontal="left" vertical="top" wrapText="1"/>
    </xf>
    <xf numFmtId="43" fontId="0" fillId="0" borderId="9" xfId="1" applyNumberFormat="1" applyFont="1" applyFill="1" applyBorder="1" applyAlignment="1">
      <alignment horizontal="left" vertical="top" wrapText="1"/>
    </xf>
    <xf numFmtId="43" fontId="0" fillId="0" borderId="10" xfId="1" applyNumberFormat="1" applyFont="1" applyFill="1" applyBorder="1" applyAlignment="1">
      <alignment horizontal="left" vertical="top" wrapText="1"/>
    </xf>
  </cellXfs>
  <cellStyles count="7">
    <cellStyle name="Comma" xfId="1" builtinId="3"/>
    <cellStyle name="Currency" xfId="2" builtinId="4"/>
    <cellStyle name="Followed Hyperlink" xfId="5" builtinId="9" hidden="1"/>
    <cellStyle name="Hyperlink" xfId="6" builtinId="8" hidden="1"/>
    <cellStyle name="Neutral" xfId="3" builtinId="28"/>
    <cellStyle name="Normal" xfId="0" builtinId="0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C32"/>
  <sheetViews>
    <sheetView tabSelected="1" view="pageBreakPreview" zoomScaleSheetLayoutView="100" workbookViewId="0">
      <selection activeCell="A9" sqref="A9"/>
    </sheetView>
  </sheetViews>
  <sheetFormatPr defaultColWidth="8.85546875" defaultRowHeight="12.75" x14ac:dyDescent="0.2"/>
  <cols>
    <col min="1" max="1" width="27.85546875" bestFit="1" customWidth="1"/>
    <col min="2" max="2" width="22" customWidth="1"/>
    <col min="3" max="3" width="17.28515625" customWidth="1"/>
    <col min="7" max="7" width="10.140625" bestFit="1" customWidth="1"/>
    <col min="8" max="8" width="28.7109375" customWidth="1"/>
  </cols>
  <sheetData>
    <row r="2" spans="1:3" ht="15" x14ac:dyDescent="0.25">
      <c r="A2" s="1" t="s">
        <v>0</v>
      </c>
    </row>
    <row r="3" spans="1:3" ht="15" x14ac:dyDescent="0.25">
      <c r="A3" s="1"/>
      <c r="B3" s="37">
        <v>42829</v>
      </c>
      <c r="C3" s="38"/>
    </row>
    <row r="4" spans="1:3" ht="15" x14ac:dyDescent="0.25">
      <c r="A4" s="1" t="s">
        <v>1</v>
      </c>
      <c r="B4" s="11"/>
      <c r="C4" s="7"/>
    </row>
    <row r="5" spans="1:3" ht="15" x14ac:dyDescent="0.25">
      <c r="A5" s="1" t="s">
        <v>2</v>
      </c>
      <c r="B5" s="27">
        <v>600000</v>
      </c>
      <c r="C5" s="7"/>
    </row>
    <row r="6" spans="1:3" ht="15" x14ac:dyDescent="0.25">
      <c r="A6" s="1" t="s">
        <v>15</v>
      </c>
      <c r="B6" s="27">
        <f>+'100k Loan'!G5</f>
        <v>95458.46</v>
      </c>
      <c r="C6" s="7"/>
    </row>
    <row r="7" spans="1:3" ht="15" x14ac:dyDescent="0.25">
      <c r="A7" s="1" t="s">
        <v>3</v>
      </c>
      <c r="B7" s="27">
        <v>10683.44</v>
      </c>
      <c r="C7" s="7"/>
    </row>
    <row r="8" spans="1:3" x14ac:dyDescent="0.2">
      <c r="B8" s="15"/>
      <c r="C8" s="7"/>
    </row>
    <row r="9" spans="1:3" ht="15" x14ac:dyDescent="0.25">
      <c r="A9" s="1"/>
      <c r="B9" s="11"/>
      <c r="C9" s="7"/>
    </row>
    <row r="10" spans="1:3" ht="15" x14ac:dyDescent="0.25">
      <c r="A10" s="6" t="s">
        <v>4</v>
      </c>
      <c r="B10" s="12"/>
      <c r="C10" s="16">
        <f>SUM(B5:B7)</f>
        <v>706141.89999999991</v>
      </c>
    </row>
    <row r="11" spans="1:3" x14ac:dyDescent="0.2">
      <c r="B11" s="10"/>
      <c r="C11" s="7"/>
    </row>
    <row r="12" spans="1:3" ht="15" x14ac:dyDescent="0.25">
      <c r="A12" s="2" t="s">
        <v>5</v>
      </c>
      <c r="B12" s="10"/>
      <c r="C12" s="7"/>
    </row>
    <row r="13" spans="1:3" ht="15" x14ac:dyDescent="0.25">
      <c r="A13" s="1" t="s">
        <v>6</v>
      </c>
      <c r="B13" s="11">
        <f>+Mortgage!B4</f>
        <v>219375</v>
      </c>
      <c r="C13" s="7"/>
    </row>
    <row r="14" spans="1:3" ht="15" customHeight="1" x14ac:dyDescent="0.25">
      <c r="A14" s="1" t="s">
        <v>29</v>
      </c>
      <c r="B14" s="11">
        <f>1051.96</f>
        <v>1051.96</v>
      </c>
      <c r="C14" s="7"/>
    </row>
    <row r="15" spans="1:3" ht="15" x14ac:dyDescent="0.25">
      <c r="A15" s="1" t="s">
        <v>14</v>
      </c>
      <c r="B15" s="15">
        <v>14375</v>
      </c>
      <c r="C15" s="7"/>
    </row>
    <row r="16" spans="1:3" x14ac:dyDescent="0.2">
      <c r="B16" s="11"/>
      <c r="C16" s="7"/>
    </row>
    <row r="17" spans="1:3" ht="15" x14ac:dyDescent="0.25">
      <c r="B17" s="11"/>
      <c r="C17" s="8">
        <f>SUM(B13:B16)</f>
        <v>234801.96</v>
      </c>
    </row>
    <row r="18" spans="1:3" ht="15" x14ac:dyDescent="0.25">
      <c r="A18" s="6" t="s">
        <v>8</v>
      </c>
      <c r="B18" s="10"/>
      <c r="C18" s="17"/>
    </row>
    <row r="19" spans="1:3" ht="15" x14ac:dyDescent="0.25">
      <c r="A19" s="6" t="s">
        <v>7</v>
      </c>
      <c r="B19" s="12"/>
      <c r="C19" s="8">
        <f>+C10-C17</f>
        <v>471339.93999999994</v>
      </c>
    </row>
    <row r="20" spans="1:3" x14ac:dyDescent="0.2">
      <c r="B20" s="9"/>
    </row>
    <row r="21" spans="1:3" x14ac:dyDescent="0.2">
      <c r="B21" s="9"/>
    </row>
    <row r="22" spans="1:3" ht="15" x14ac:dyDescent="0.25">
      <c r="A22" s="4" t="s">
        <v>9</v>
      </c>
      <c r="B22" s="9"/>
    </row>
    <row r="23" spans="1:3" ht="15" x14ac:dyDescent="0.25">
      <c r="A23" s="3"/>
      <c r="B23" s="9"/>
    </row>
    <row r="24" spans="1:3" ht="15" x14ac:dyDescent="0.25">
      <c r="A24" s="3" t="s">
        <v>10</v>
      </c>
      <c r="B24" s="13">
        <f>2*29.4%</f>
        <v>0.58799999999999997</v>
      </c>
      <c r="C24" s="3">
        <f>+C$19*B24</f>
        <v>277147.88471999997</v>
      </c>
    </row>
    <row r="25" spans="1:3" ht="15" x14ac:dyDescent="0.25">
      <c r="A25" s="3" t="s">
        <v>11</v>
      </c>
      <c r="B25" s="13">
        <f>2*20.6%</f>
        <v>0.41200000000000003</v>
      </c>
      <c r="C25" s="3">
        <f>+C$19*B25</f>
        <v>194192.05528</v>
      </c>
    </row>
    <row r="26" spans="1:3" ht="15" x14ac:dyDescent="0.25">
      <c r="A26" s="5" t="s">
        <v>12</v>
      </c>
      <c r="B26" s="14">
        <f>+B24+B25</f>
        <v>1</v>
      </c>
      <c r="C26" s="5">
        <f>+C$19*B26</f>
        <v>471339.93999999994</v>
      </c>
    </row>
    <row r="27" spans="1:3" ht="15" x14ac:dyDescent="0.25">
      <c r="A27" s="3"/>
      <c r="B27" s="13"/>
      <c r="C27" s="3"/>
    </row>
    <row r="28" spans="1:3" ht="15" x14ac:dyDescent="0.25">
      <c r="A28" s="3"/>
      <c r="B28" s="13"/>
      <c r="C28" s="3"/>
    </row>
    <row r="29" spans="1:3" ht="15" x14ac:dyDescent="0.25">
      <c r="A29" s="3"/>
      <c r="B29" s="13"/>
      <c r="C29" s="3"/>
    </row>
    <row r="30" spans="1:3" ht="15" x14ac:dyDescent="0.25">
      <c r="A30" s="5"/>
      <c r="B30" s="14"/>
      <c r="C30" s="5"/>
    </row>
    <row r="31" spans="1:3" ht="15" x14ac:dyDescent="0.25">
      <c r="A31" s="3"/>
    </row>
    <row r="32" spans="1:3" ht="15" x14ac:dyDescent="0.25">
      <c r="A32" s="3" t="s">
        <v>13</v>
      </c>
    </row>
  </sheetData>
  <mergeCells count="1">
    <mergeCell ref="B3:C3"/>
  </mergeCells>
  <phoneticPr fontId="0" type="noConversion"/>
  <pageMargins left="0.25" right="0.25" top="0.75" bottom="0.75" header="0.3" footer="0.3"/>
  <pageSetup paperSize="9" scale="93" orientation="portrait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L38"/>
  <sheetViews>
    <sheetView workbookViewId="0">
      <selection activeCell="G5" sqref="G5"/>
    </sheetView>
  </sheetViews>
  <sheetFormatPr defaultColWidth="8.85546875" defaultRowHeight="12.75" x14ac:dyDescent="0.2"/>
  <cols>
    <col min="1" max="1" width="6.7109375" customWidth="1"/>
    <col min="2" max="2" width="14.28515625" customWidth="1"/>
    <col min="3" max="5" width="17.85546875" customWidth="1"/>
    <col min="6" max="6" width="11.85546875" bestFit="1" customWidth="1"/>
    <col min="7" max="7" width="13.28515625" customWidth="1"/>
    <col min="9" max="9" width="10.140625" bestFit="1" customWidth="1"/>
    <col min="11" max="11" width="10.140625" bestFit="1" customWidth="1"/>
  </cols>
  <sheetData>
    <row r="1" spans="1:12" ht="15.75" x14ac:dyDescent="0.2">
      <c r="A1" s="21" t="s">
        <v>19</v>
      </c>
      <c r="B1" s="22"/>
      <c r="C1" s="22"/>
      <c r="D1" s="22"/>
      <c r="E1" s="22"/>
      <c r="F1" s="22"/>
      <c r="G1" s="22"/>
      <c r="H1" s="20"/>
      <c r="I1" s="20"/>
      <c r="J1" s="20"/>
      <c r="K1" s="20"/>
      <c r="L1" s="20"/>
    </row>
    <row r="2" spans="1:12" ht="15.75" x14ac:dyDescent="0.2">
      <c r="A2" s="21" t="s">
        <v>20</v>
      </c>
      <c r="B2" s="22"/>
      <c r="C2" s="22"/>
      <c r="D2" s="22"/>
      <c r="E2" s="22"/>
      <c r="F2" s="22"/>
      <c r="G2" s="22"/>
      <c r="H2" s="20"/>
      <c r="I2" s="20"/>
      <c r="J2" s="20"/>
      <c r="K2" s="20"/>
      <c r="L2" s="20"/>
    </row>
    <row r="3" spans="1:12" ht="38.25" x14ac:dyDescent="0.2">
      <c r="A3" s="23" t="s">
        <v>21</v>
      </c>
      <c r="B3" s="23" t="s">
        <v>22</v>
      </c>
      <c r="C3" s="24" t="s">
        <v>23</v>
      </c>
      <c r="D3" s="24" t="s">
        <v>24</v>
      </c>
      <c r="E3" s="24" t="s">
        <v>25</v>
      </c>
      <c r="F3" s="24" t="s">
        <v>26</v>
      </c>
      <c r="G3" s="24" t="s">
        <v>27</v>
      </c>
      <c r="H3" s="20"/>
      <c r="I3" s="20"/>
      <c r="J3" s="20"/>
      <c r="K3" s="20"/>
      <c r="L3" s="20"/>
    </row>
    <row r="4" spans="1:12" x14ac:dyDescent="0.2">
      <c r="A4" s="28"/>
      <c r="B4" s="29"/>
      <c r="C4" s="29"/>
      <c r="D4" s="29"/>
      <c r="E4" s="29"/>
      <c r="F4" s="29"/>
      <c r="G4" s="36">
        <v>100000</v>
      </c>
      <c r="H4" s="20"/>
      <c r="I4" s="20"/>
      <c r="J4" s="20"/>
      <c r="K4" s="20"/>
      <c r="L4" s="20"/>
    </row>
    <row r="5" spans="1:12" x14ac:dyDescent="0.2">
      <c r="A5" s="30">
        <v>1</v>
      </c>
      <c r="B5" s="30">
        <v>42814</v>
      </c>
      <c r="C5" s="33">
        <v>5541.54</v>
      </c>
      <c r="D5" s="33">
        <v>4541.54</v>
      </c>
      <c r="E5" s="33">
        <v>1000</v>
      </c>
      <c r="F5" s="39"/>
      <c r="G5" s="33">
        <v>95458.46</v>
      </c>
      <c r="H5" s="20"/>
      <c r="I5" s="20"/>
      <c r="J5" s="20"/>
      <c r="K5" s="20"/>
      <c r="L5" s="20"/>
    </row>
    <row r="6" spans="1:12" x14ac:dyDescent="0.2">
      <c r="A6" s="31">
        <v>2</v>
      </c>
      <c r="B6" s="31">
        <v>42906</v>
      </c>
      <c r="C6" s="34">
        <v>5541.54</v>
      </c>
      <c r="D6" s="34">
        <v>4586.96</v>
      </c>
      <c r="E6" s="34">
        <v>954.58</v>
      </c>
      <c r="F6" s="40"/>
      <c r="G6" s="34">
        <v>90871.5</v>
      </c>
      <c r="H6" s="20"/>
      <c r="I6" s="20"/>
      <c r="J6" s="20"/>
      <c r="K6" s="20"/>
      <c r="L6" s="20"/>
    </row>
    <row r="7" spans="1:12" x14ac:dyDescent="0.2">
      <c r="A7" s="31">
        <v>3</v>
      </c>
      <c r="B7" s="31">
        <v>42998</v>
      </c>
      <c r="C7" s="34">
        <v>5541.54</v>
      </c>
      <c r="D7" s="34">
        <v>4632.82</v>
      </c>
      <c r="E7" s="34">
        <v>908.72</v>
      </c>
      <c r="F7" s="40"/>
      <c r="G7" s="34">
        <v>86238.68</v>
      </c>
      <c r="H7" s="20"/>
      <c r="I7" s="20"/>
      <c r="J7" s="20"/>
      <c r="K7" s="20"/>
      <c r="L7" s="20"/>
    </row>
    <row r="8" spans="1:12" x14ac:dyDescent="0.2">
      <c r="A8" s="31">
        <v>4</v>
      </c>
      <c r="B8" s="31">
        <v>43089</v>
      </c>
      <c r="C8" s="34">
        <v>5541.54</v>
      </c>
      <c r="D8" s="34">
        <v>4679.1499999999996</v>
      </c>
      <c r="E8" s="34">
        <v>862.39</v>
      </c>
      <c r="F8" s="40"/>
      <c r="G8" s="34">
        <v>81559.53</v>
      </c>
      <c r="H8" s="20"/>
      <c r="I8" s="20"/>
      <c r="J8" s="20"/>
      <c r="K8" s="20"/>
      <c r="L8" s="20"/>
    </row>
    <row r="9" spans="1:12" x14ac:dyDescent="0.2">
      <c r="A9" s="31">
        <v>5</v>
      </c>
      <c r="B9" s="31">
        <v>43179</v>
      </c>
      <c r="C9" s="34">
        <v>5541.54</v>
      </c>
      <c r="D9" s="34">
        <v>4725.9399999999996</v>
      </c>
      <c r="E9" s="34">
        <v>815.6</v>
      </c>
      <c r="F9" s="40"/>
      <c r="G9" s="34">
        <v>76833.59</v>
      </c>
      <c r="H9" s="20"/>
      <c r="I9" s="20"/>
      <c r="J9" s="20"/>
      <c r="K9" s="20"/>
      <c r="L9" s="20"/>
    </row>
    <row r="10" spans="1:12" x14ac:dyDescent="0.2">
      <c r="A10" s="31">
        <v>6</v>
      </c>
      <c r="B10" s="31">
        <v>43271</v>
      </c>
      <c r="C10" s="34">
        <v>5541.54</v>
      </c>
      <c r="D10" s="34">
        <v>4773.2</v>
      </c>
      <c r="E10" s="34">
        <v>768.34</v>
      </c>
      <c r="F10" s="40"/>
      <c r="G10" s="34">
        <v>72060.39</v>
      </c>
      <c r="H10" s="20"/>
      <c r="I10" s="20"/>
      <c r="J10" s="20"/>
      <c r="K10" s="20"/>
      <c r="L10" s="20"/>
    </row>
    <row r="11" spans="1:12" x14ac:dyDescent="0.2">
      <c r="A11" s="31">
        <v>7</v>
      </c>
      <c r="B11" s="31">
        <v>43363</v>
      </c>
      <c r="C11" s="34">
        <v>5541.54</v>
      </c>
      <c r="D11" s="34">
        <v>4820.9399999999996</v>
      </c>
      <c r="E11" s="34">
        <v>720.6</v>
      </c>
      <c r="F11" s="40"/>
      <c r="G11" s="34">
        <v>67239.45</v>
      </c>
      <c r="H11" s="20"/>
      <c r="I11" s="20"/>
      <c r="J11" s="20"/>
      <c r="K11" s="20"/>
      <c r="L11" s="20"/>
    </row>
    <row r="12" spans="1:12" x14ac:dyDescent="0.2">
      <c r="A12" s="31">
        <v>8</v>
      </c>
      <c r="B12" s="31">
        <v>43454</v>
      </c>
      <c r="C12" s="34">
        <v>5541.54</v>
      </c>
      <c r="D12" s="34">
        <v>4869.1499999999996</v>
      </c>
      <c r="E12" s="34">
        <v>672.39</v>
      </c>
      <c r="F12" s="40"/>
      <c r="G12" s="34">
        <v>62370.3</v>
      </c>
      <c r="H12" s="20"/>
      <c r="I12" s="20"/>
      <c r="J12" s="20"/>
      <c r="K12" s="20"/>
      <c r="L12" s="20"/>
    </row>
    <row r="13" spans="1:12" x14ac:dyDescent="0.2">
      <c r="A13" s="31">
        <v>9</v>
      </c>
      <c r="B13" s="31">
        <v>43544</v>
      </c>
      <c r="C13" s="34">
        <v>5541.54</v>
      </c>
      <c r="D13" s="34">
        <v>4917.84</v>
      </c>
      <c r="E13" s="34">
        <v>623.70000000000005</v>
      </c>
      <c r="F13" s="40"/>
      <c r="G13" s="34">
        <v>57452.46</v>
      </c>
      <c r="H13" s="20"/>
      <c r="I13" s="20"/>
      <c r="J13" s="20"/>
      <c r="K13" s="20"/>
      <c r="L13" s="20"/>
    </row>
    <row r="14" spans="1:12" x14ac:dyDescent="0.2">
      <c r="A14" s="31">
        <v>10</v>
      </c>
      <c r="B14" s="31">
        <v>43636</v>
      </c>
      <c r="C14" s="34">
        <v>5541.54</v>
      </c>
      <c r="D14" s="34">
        <v>4967.0200000000004</v>
      </c>
      <c r="E14" s="34">
        <v>574.52</v>
      </c>
      <c r="F14" s="40"/>
      <c r="G14" s="34">
        <v>52485.440000000002</v>
      </c>
      <c r="H14" s="20"/>
      <c r="I14" s="20"/>
      <c r="J14" s="20"/>
      <c r="K14" s="20"/>
      <c r="L14" s="20"/>
    </row>
    <row r="15" spans="1:12" x14ac:dyDescent="0.2">
      <c r="A15" s="31">
        <v>11</v>
      </c>
      <c r="B15" s="31">
        <v>43728</v>
      </c>
      <c r="C15" s="34">
        <v>5541.54</v>
      </c>
      <c r="D15" s="34">
        <v>5016.6899999999996</v>
      </c>
      <c r="E15" s="34">
        <v>524.85</v>
      </c>
      <c r="F15" s="40"/>
      <c r="G15" s="34">
        <v>47468.75</v>
      </c>
      <c r="H15" s="20"/>
      <c r="I15" s="20"/>
      <c r="J15" s="20"/>
      <c r="K15" s="20"/>
      <c r="L15" s="20"/>
    </row>
    <row r="16" spans="1:12" x14ac:dyDescent="0.2">
      <c r="A16" s="31">
        <v>12</v>
      </c>
      <c r="B16" s="31">
        <v>43819</v>
      </c>
      <c r="C16" s="34">
        <v>5541.54</v>
      </c>
      <c r="D16" s="34">
        <v>5066.8500000000004</v>
      </c>
      <c r="E16" s="34">
        <v>474.69</v>
      </c>
      <c r="F16" s="40"/>
      <c r="G16" s="34">
        <v>42401.9</v>
      </c>
      <c r="H16" s="20"/>
      <c r="I16" s="20"/>
      <c r="J16" s="20"/>
      <c r="K16" s="20"/>
      <c r="L16" s="20"/>
    </row>
    <row r="17" spans="1:12" x14ac:dyDescent="0.2">
      <c r="A17" s="31">
        <v>13</v>
      </c>
      <c r="B17" s="31">
        <v>43910</v>
      </c>
      <c r="C17" s="34">
        <v>5541.54</v>
      </c>
      <c r="D17" s="34">
        <v>5117.5200000000004</v>
      </c>
      <c r="E17" s="34">
        <v>424.02</v>
      </c>
      <c r="F17" s="40"/>
      <c r="G17" s="34">
        <v>37284.379999999997</v>
      </c>
      <c r="H17" s="20"/>
      <c r="I17" s="20"/>
      <c r="J17" s="20"/>
      <c r="K17" s="20"/>
      <c r="L17" s="20"/>
    </row>
    <row r="18" spans="1:12" x14ac:dyDescent="0.2">
      <c r="A18" s="31">
        <v>14</v>
      </c>
      <c r="B18" s="31">
        <v>44002</v>
      </c>
      <c r="C18" s="34">
        <v>5541.54</v>
      </c>
      <c r="D18" s="34">
        <v>5168.7</v>
      </c>
      <c r="E18" s="34">
        <v>372.84</v>
      </c>
      <c r="F18" s="40"/>
      <c r="G18" s="34">
        <v>32115.68</v>
      </c>
      <c r="H18" s="20"/>
      <c r="I18" s="20"/>
      <c r="J18" s="20"/>
      <c r="K18" s="20"/>
      <c r="L18" s="20"/>
    </row>
    <row r="19" spans="1:12" x14ac:dyDescent="0.2">
      <c r="A19" s="31">
        <v>15</v>
      </c>
      <c r="B19" s="31">
        <v>44094</v>
      </c>
      <c r="C19" s="34">
        <v>5541.54</v>
      </c>
      <c r="D19" s="34">
        <v>5220.38</v>
      </c>
      <c r="E19" s="34">
        <v>321.16000000000003</v>
      </c>
      <c r="F19" s="40"/>
      <c r="G19" s="34">
        <v>26895.3</v>
      </c>
      <c r="H19" s="20"/>
      <c r="I19" s="20"/>
      <c r="J19" s="20"/>
      <c r="K19" s="20"/>
      <c r="L19" s="20"/>
    </row>
    <row r="20" spans="1:12" x14ac:dyDescent="0.2">
      <c r="A20" s="31">
        <v>16</v>
      </c>
      <c r="B20" s="31">
        <v>44185</v>
      </c>
      <c r="C20" s="34">
        <v>5541.54</v>
      </c>
      <c r="D20" s="34">
        <v>5272.59</v>
      </c>
      <c r="E20" s="34">
        <v>268.95</v>
      </c>
      <c r="F20" s="40"/>
      <c r="G20" s="34">
        <v>21622.71</v>
      </c>
      <c r="H20" s="20"/>
      <c r="I20" s="20"/>
      <c r="J20" s="20"/>
      <c r="K20" s="20"/>
      <c r="L20" s="20"/>
    </row>
    <row r="21" spans="1:12" x14ac:dyDescent="0.2">
      <c r="A21" s="31">
        <v>17</v>
      </c>
      <c r="B21" s="31">
        <v>44275</v>
      </c>
      <c r="C21" s="34">
        <v>5541.54</v>
      </c>
      <c r="D21" s="34">
        <v>5325.31</v>
      </c>
      <c r="E21" s="34">
        <v>216.23</v>
      </c>
      <c r="F21" s="40"/>
      <c r="G21" s="34">
        <v>16297.4</v>
      </c>
      <c r="H21" s="20"/>
      <c r="I21" s="20"/>
      <c r="J21" s="20"/>
      <c r="K21" s="20"/>
      <c r="L21" s="20"/>
    </row>
    <row r="22" spans="1:12" x14ac:dyDescent="0.2">
      <c r="A22" s="31">
        <v>18</v>
      </c>
      <c r="B22" s="31">
        <v>44367</v>
      </c>
      <c r="C22" s="34">
        <v>5541.54</v>
      </c>
      <c r="D22" s="34">
        <v>5378.57</v>
      </c>
      <c r="E22" s="34">
        <v>162.97</v>
      </c>
      <c r="F22" s="40"/>
      <c r="G22" s="34">
        <v>10918.83</v>
      </c>
      <c r="H22" s="20"/>
      <c r="I22" s="20"/>
      <c r="J22" s="20"/>
      <c r="K22" s="20"/>
      <c r="L22" s="20"/>
    </row>
    <row r="23" spans="1:12" x14ac:dyDescent="0.2">
      <c r="A23" s="31">
        <v>19</v>
      </c>
      <c r="B23" s="31">
        <v>44459</v>
      </c>
      <c r="C23" s="34">
        <v>5541.54</v>
      </c>
      <c r="D23" s="34">
        <v>5432.35</v>
      </c>
      <c r="E23" s="34">
        <v>109.19</v>
      </c>
      <c r="F23" s="40"/>
      <c r="G23" s="34">
        <v>5486.48</v>
      </c>
      <c r="H23" s="20"/>
      <c r="I23" s="20"/>
      <c r="J23" s="20"/>
      <c r="K23" s="20"/>
      <c r="L23" s="20"/>
    </row>
    <row r="24" spans="1:12" x14ac:dyDescent="0.2">
      <c r="A24" s="32">
        <v>20</v>
      </c>
      <c r="B24" s="32">
        <v>44550</v>
      </c>
      <c r="C24" s="35">
        <v>5541.34</v>
      </c>
      <c r="D24" s="35">
        <v>5486.48</v>
      </c>
      <c r="E24" s="35">
        <v>54.86</v>
      </c>
      <c r="F24" s="41"/>
      <c r="G24" s="35">
        <v>0</v>
      </c>
      <c r="H24" s="20"/>
      <c r="I24" s="20"/>
      <c r="J24" s="20"/>
      <c r="K24" s="20"/>
      <c r="L24" s="20"/>
    </row>
    <row r="25" spans="1:12" x14ac:dyDescent="0.2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</row>
    <row r="26" spans="1:12" x14ac:dyDescent="0.2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</row>
    <row r="27" spans="1:12" x14ac:dyDescent="0.2">
      <c r="G27" s="20"/>
    </row>
    <row r="28" spans="1:12" x14ac:dyDescent="0.2">
      <c r="G28" s="20"/>
    </row>
    <row r="29" spans="1:12" x14ac:dyDescent="0.2">
      <c r="G29" s="20"/>
    </row>
    <row r="30" spans="1:12" x14ac:dyDescent="0.2">
      <c r="G30" s="20"/>
    </row>
    <row r="31" spans="1:12" x14ac:dyDescent="0.2">
      <c r="G31" s="20"/>
    </row>
    <row r="32" spans="1:12" x14ac:dyDescent="0.2">
      <c r="G32" s="20"/>
    </row>
    <row r="33" spans="7:7" x14ac:dyDescent="0.2">
      <c r="G33" s="20"/>
    </row>
    <row r="34" spans="7:7" x14ac:dyDescent="0.2">
      <c r="G34" s="20"/>
    </row>
    <row r="35" spans="7:7" x14ac:dyDescent="0.2">
      <c r="G35" s="20"/>
    </row>
    <row r="36" spans="7:7" x14ac:dyDescent="0.2">
      <c r="G36" s="20"/>
    </row>
    <row r="37" spans="7:7" x14ac:dyDescent="0.2">
      <c r="G37" s="20"/>
    </row>
    <row r="38" spans="7:7" x14ac:dyDescent="0.2">
      <c r="G38" s="20"/>
    </row>
  </sheetData>
  <mergeCells count="1">
    <mergeCell ref="F5:F24"/>
  </mergeCells>
  <pageMargins left="0.7" right="0.7" top="0.75" bottom="0.75" header="0.3" footer="0.3"/>
  <pageSetup paperSize="9" orientation="portrait" horizontalDpi="3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43"/>
  <sheetViews>
    <sheetView workbookViewId="0">
      <selection activeCell="B4" sqref="B4"/>
    </sheetView>
  </sheetViews>
  <sheetFormatPr defaultColWidth="8.85546875" defaultRowHeight="12.75" x14ac:dyDescent="0.2"/>
  <cols>
    <col min="1" max="1" width="20.28515625" style="25" bestFit="1" customWidth="1"/>
    <col min="2" max="2" width="24.5703125" customWidth="1"/>
    <col min="4" max="4" width="12" customWidth="1"/>
    <col min="6" max="6" width="12.85546875" bestFit="1" customWidth="1"/>
    <col min="8" max="8" width="20.7109375" customWidth="1"/>
    <col min="9" max="9" width="10.140625" bestFit="1" customWidth="1"/>
  </cols>
  <sheetData>
    <row r="1" spans="1:10" x14ac:dyDescent="0.2">
      <c r="A1" t="s">
        <v>28</v>
      </c>
      <c r="D1" t="s">
        <v>17</v>
      </c>
      <c r="E1">
        <v>5625</v>
      </c>
    </row>
    <row r="2" spans="1:10" x14ac:dyDescent="0.2">
      <c r="F2" t="s">
        <v>18</v>
      </c>
    </row>
    <row r="3" spans="1:10" x14ac:dyDescent="0.2">
      <c r="A3" s="25">
        <v>42701</v>
      </c>
      <c r="B3">
        <v>225000</v>
      </c>
      <c r="H3" s="19"/>
      <c r="I3" s="18"/>
    </row>
    <row r="4" spans="1:10" x14ac:dyDescent="0.2">
      <c r="A4" s="25">
        <v>42793</v>
      </c>
      <c r="B4">
        <f>+B3-$E$1</f>
        <v>219375</v>
      </c>
      <c r="H4" s="18"/>
    </row>
    <row r="5" spans="1:10" x14ac:dyDescent="0.2">
      <c r="A5" s="25">
        <v>42882</v>
      </c>
      <c r="B5">
        <f t="shared" ref="B5:B43" si="0">+B4-$E$1</f>
        <v>213750</v>
      </c>
      <c r="J5" s="25" t="s">
        <v>16</v>
      </c>
    </row>
    <row r="6" spans="1:10" x14ac:dyDescent="0.2">
      <c r="A6" s="26">
        <v>42974</v>
      </c>
      <c r="B6">
        <f t="shared" si="0"/>
        <v>208125</v>
      </c>
    </row>
    <row r="7" spans="1:10" x14ac:dyDescent="0.2">
      <c r="A7" s="25">
        <f>+A3+365</f>
        <v>43066</v>
      </c>
      <c r="B7">
        <f t="shared" si="0"/>
        <v>202500</v>
      </c>
    </row>
    <row r="8" spans="1:10" x14ac:dyDescent="0.2">
      <c r="A8" s="25">
        <f t="shared" ref="A8:A43" si="1">+A4+365</f>
        <v>43158</v>
      </c>
      <c r="B8">
        <f t="shared" si="0"/>
        <v>196875</v>
      </c>
    </row>
    <row r="9" spans="1:10" x14ac:dyDescent="0.2">
      <c r="A9" s="25">
        <f t="shared" si="1"/>
        <v>43247</v>
      </c>
      <c r="B9">
        <f t="shared" si="0"/>
        <v>191250</v>
      </c>
    </row>
    <row r="10" spans="1:10" x14ac:dyDescent="0.2">
      <c r="A10" s="25">
        <f t="shared" si="1"/>
        <v>43339</v>
      </c>
      <c r="B10">
        <f t="shared" si="0"/>
        <v>185625</v>
      </c>
    </row>
    <row r="11" spans="1:10" x14ac:dyDescent="0.2">
      <c r="A11" s="25">
        <f t="shared" si="1"/>
        <v>43431</v>
      </c>
      <c r="B11">
        <f t="shared" si="0"/>
        <v>180000</v>
      </c>
    </row>
    <row r="12" spans="1:10" x14ac:dyDescent="0.2">
      <c r="A12" s="25">
        <f t="shared" si="1"/>
        <v>43523</v>
      </c>
      <c r="B12">
        <f t="shared" si="0"/>
        <v>174375</v>
      </c>
    </row>
    <row r="13" spans="1:10" x14ac:dyDescent="0.2">
      <c r="A13" s="25">
        <f t="shared" si="1"/>
        <v>43612</v>
      </c>
      <c r="B13">
        <f t="shared" si="0"/>
        <v>168750</v>
      </c>
    </row>
    <row r="14" spans="1:10" x14ac:dyDescent="0.2">
      <c r="A14" s="25">
        <f t="shared" si="1"/>
        <v>43704</v>
      </c>
      <c r="B14">
        <f t="shared" si="0"/>
        <v>163125</v>
      </c>
    </row>
    <row r="15" spans="1:10" x14ac:dyDescent="0.2">
      <c r="A15" s="25">
        <f t="shared" si="1"/>
        <v>43796</v>
      </c>
      <c r="B15">
        <f t="shared" si="0"/>
        <v>157500</v>
      </c>
    </row>
    <row r="16" spans="1:10" x14ac:dyDescent="0.2">
      <c r="A16" s="25">
        <f t="shared" si="1"/>
        <v>43888</v>
      </c>
      <c r="B16">
        <f t="shared" si="0"/>
        <v>151875</v>
      </c>
    </row>
    <row r="17" spans="1:2" x14ac:dyDescent="0.2">
      <c r="A17" s="25">
        <f>+A13+366</f>
        <v>43978</v>
      </c>
      <c r="B17">
        <f t="shared" si="0"/>
        <v>146250</v>
      </c>
    </row>
    <row r="18" spans="1:2" x14ac:dyDescent="0.2">
      <c r="A18" s="25">
        <f>+A14+366</f>
        <v>44070</v>
      </c>
      <c r="B18">
        <f t="shared" si="0"/>
        <v>140625</v>
      </c>
    </row>
    <row r="19" spans="1:2" x14ac:dyDescent="0.2">
      <c r="A19" s="25">
        <f>+A15+366</f>
        <v>44162</v>
      </c>
      <c r="B19">
        <f t="shared" si="0"/>
        <v>135000</v>
      </c>
    </row>
    <row r="20" spans="1:2" x14ac:dyDescent="0.2">
      <c r="A20" s="25">
        <f>+A16+366</f>
        <v>44254</v>
      </c>
      <c r="B20">
        <f t="shared" si="0"/>
        <v>129375</v>
      </c>
    </row>
    <row r="21" spans="1:2" x14ac:dyDescent="0.2">
      <c r="A21" s="25">
        <f t="shared" si="1"/>
        <v>44343</v>
      </c>
      <c r="B21">
        <f t="shared" si="0"/>
        <v>123750</v>
      </c>
    </row>
    <row r="22" spans="1:2" x14ac:dyDescent="0.2">
      <c r="A22" s="25">
        <f t="shared" si="1"/>
        <v>44435</v>
      </c>
      <c r="B22">
        <f t="shared" si="0"/>
        <v>118125</v>
      </c>
    </row>
    <row r="23" spans="1:2" x14ac:dyDescent="0.2">
      <c r="A23" s="25">
        <f t="shared" si="1"/>
        <v>44527</v>
      </c>
      <c r="B23">
        <f t="shared" si="0"/>
        <v>112500</v>
      </c>
    </row>
    <row r="24" spans="1:2" x14ac:dyDescent="0.2">
      <c r="A24" s="25">
        <f t="shared" si="1"/>
        <v>44619</v>
      </c>
      <c r="B24">
        <f t="shared" si="0"/>
        <v>106875</v>
      </c>
    </row>
    <row r="25" spans="1:2" x14ac:dyDescent="0.2">
      <c r="A25" s="25">
        <f t="shared" si="1"/>
        <v>44708</v>
      </c>
      <c r="B25">
        <f t="shared" si="0"/>
        <v>101250</v>
      </c>
    </row>
    <row r="26" spans="1:2" x14ac:dyDescent="0.2">
      <c r="A26" s="25">
        <f t="shared" si="1"/>
        <v>44800</v>
      </c>
      <c r="B26">
        <f t="shared" si="0"/>
        <v>95625</v>
      </c>
    </row>
    <row r="27" spans="1:2" x14ac:dyDescent="0.2">
      <c r="A27" s="25">
        <f t="shared" si="1"/>
        <v>44892</v>
      </c>
      <c r="B27">
        <f t="shared" si="0"/>
        <v>90000</v>
      </c>
    </row>
    <row r="28" spans="1:2" x14ac:dyDescent="0.2">
      <c r="A28" s="25">
        <f t="shared" si="1"/>
        <v>44984</v>
      </c>
      <c r="B28">
        <f t="shared" si="0"/>
        <v>84375</v>
      </c>
    </row>
    <row r="29" spans="1:2" x14ac:dyDescent="0.2">
      <c r="A29" s="25">
        <f t="shared" si="1"/>
        <v>45073</v>
      </c>
      <c r="B29">
        <f t="shared" si="0"/>
        <v>78750</v>
      </c>
    </row>
    <row r="30" spans="1:2" x14ac:dyDescent="0.2">
      <c r="A30" s="25">
        <f t="shared" si="1"/>
        <v>45165</v>
      </c>
      <c r="B30">
        <f t="shared" si="0"/>
        <v>73125</v>
      </c>
    </row>
    <row r="31" spans="1:2" x14ac:dyDescent="0.2">
      <c r="A31" s="25">
        <f t="shared" si="1"/>
        <v>45257</v>
      </c>
      <c r="B31">
        <f t="shared" si="0"/>
        <v>67500</v>
      </c>
    </row>
    <row r="32" spans="1:2" x14ac:dyDescent="0.2">
      <c r="A32" s="25">
        <f t="shared" si="1"/>
        <v>45349</v>
      </c>
      <c r="B32">
        <f t="shared" si="0"/>
        <v>61875</v>
      </c>
    </row>
    <row r="33" spans="1:2" x14ac:dyDescent="0.2">
      <c r="A33" s="25">
        <f>+A29+366</f>
        <v>45439</v>
      </c>
      <c r="B33">
        <f t="shared" si="0"/>
        <v>56250</v>
      </c>
    </row>
    <row r="34" spans="1:2" x14ac:dyDescent="0.2">
      <c r="A34" s="25">
        <f>+A30+366</f>
        <v>45531</v>
      </c>
      <c r="B34">
        <f t="shared" si="0"/>
        <v>50625</v>
      </c>
    </row>
    <row r="35" spans="1:2" x14ac:dyDescent="0.2">
      <c r="A35" s="25">
        <f>+A31+366</f>
        <v>45623</v>
      </c>
      <c r="B35">
        <f t="shared" si="0"/>
        <v>45000</v>
      </c>
    </row>
    <row r="36" spans="1:2" x14ac:dyDescent="0.2">
      <c r="A36" s="25">
        <f>+A32+366</f>
        <v>45715</v>
      </c>
      <c r="B36">
        <f t="shared" si="0"/>
        <v>39375</v>
      </c>
    </row>
    <row r="37" spans="1:2" x14ac:dyDescent="0.2">
      <c r="A37" s="25">
        <f t="shared" si="1"/>
        <v>45804</v>
      </c>
      <c r="B37">
        <f t="shared" si="0"/>
        <v>33750</v>
      </c>
    </row>
    <row r="38" spans="1:2" x14ac:dyDescent="0.2">
      <c r="A38" s="25">
        <f t="shared" si="1"/>
        <v>45896</v>
      </c>
      <c r="B38">
        <f t="shared" si="0"/>
        <v>28125</v>
      </c>
    </row>
    <row r="39" spans="1:2" x14ac:dyDescent="0.2">
      <c r="A39" s="25">
        <f t="shared" si="1"/>
        <v>45988</v>
      </c>
      <c r="B39">
        <f t="shared" si="0"/>
        <v>22500</v>
      </c>
    </row>
    <row r="40" spans="1:2" x14ac:dyDescent="0.2">
      <c r="A40" s="25">
        <f t="shared" si="1"/>
        <v>46080</v>
      </c>
      <c r="B40">
        <f t="shared" si="0"/>
        <v>16875</v>
      </c>
    </row>
    <row r="41" spans="1:2" x14ac:dyDescent="0.2">
      <c r="A41" s="25">
        <f t="shared" si="1"/>
        <v>46169</v>
      </c>
      <c r="B41">
        <f t="shared" si="0"/>
        <v>11250</v>
      </c>
    </row>
    <row r="42" spans="1:2" x14ac:dyDescent="0.2">
      <c r="A42" s="25">
        <f t="shared" si="1"/>
        <v>46261</v>
      </c>
      <c r="B42">
        <f t="shared" si="0"/>
        <v>5625</v>
      </c>
    </row>
    <row r="43" spans="1:2" x14ac:dyDescent="0.2">
      <c r="A43" s="25">
        <f t="shared" si="1"/>
        <v>46353</v>
      </c>
      <c r="B43">
        <f t="shared" si="0"/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Pension Value</vt:lpstr>
      <vt:lpstr>100k Loan</vt:lpstr>
      <vt:lpstr>Mortgage</vt:lpstr>
      <vt:lpstr>'Pension Value'!Print_Area</vt:lpstr>
    </vt:vector>
  </TitlesOfParts>
  <Company>Pebley Beach 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Dominic Threlfall</dc:creator>
  <cp:lastModifiedBy>Emily</cp:lastModifiedBy>
  <cp:lastPrinted>2016-11-03T14:46:19Z</cp:lastPrinted>
  <dcterms:created xsi:type="dcterms:W3CDTF">2012-11-05T13:48:52Z</dcterms:created>
  <dcterms:modified xsi:type="dcterms:W3CDTF">2017-10-03T08:59:15Z</dcterms:modified>
</cp:coreProperties>
</file>