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ff\OneDrive\Desktop\Desktop\DESKTOP\PENSION STUFF\"/>
    </mc:Choice>
  </mc:AlternateContent>
  <bookViews>
    <workbookView xWindow="0" yWindow="0" windowWidth="19200" windowHeight="8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F51" i="1"/>
  <c r="K49" i="1"/>
  <c r="J49" i="1"/>
  <c r="I49" i="1"/>
  <c r="H49" i="1"/>
  <c r="H43" i="1"/>
  <c r="G49" i="1"/>
  <c r="F49" i="1"/>
  <c r="E49" i="1"/>
  <c r="K45" i="1"/>
  <c r="J45" i="1"/>
  <c r="H45" i="1"/>
  <c r="G45" i="1"/>
  <c r="I45" i="1"/>
  <c r="K43" i="1" l="1"/>
  <c r="J43" i="1"/>
  <c r="G43" i="1"/>
  <c r="I43" i="1"/>
  <c r="F43" i="1"/>
  <c r="E43" i="1"/>
  <c r="I39" i="1" l="1"/>
  <c r="F39" i="1"/>
  <c r="J37" i="1"/>
  <c r="G37" i="1"/>
  <c r="K37" i="1"/>
  <c r="H37" i="1"/>
  <c r="I37" i="1"/>
  <c r="F37" i="1"/>
  <c r="E37" i="1"/>
  <c r="K33" i="1"/>
  <c r="J33" i="1"/>
  <c r="H33" i="1"/>
  <c r="G33" i="1"/>
  <c r="J31" i="1" l="1"/>
  <c r="I31" i="1"/>
  <c r="K31" i="1" s="1"/>
  <c r="G31" i="1"/>
  <c r="F31" i="1"/>
  <c r="H31" i="1" s="1"/>
  <c r="E31" i="1"/>
  <c r="I27" i="1"/>
  <c r="F27" i="1"/>
  <c r="K25" i="1"/>
  <c r="J25" i="1"/>
  <c r="H25" i="1"/>
  <c r="G25" i="1"/>
  <c r="I25" i="1"/>
  <c r="F25" i="1"/>
  <c r="E25" i="1"/>
  <c r="J23" i="1"/>
  <c r="G23" i="1"/>
  <c r="I21" i="1"/>
  <c r="F21" i="1"/>
  <c r="K19" i="1"/>
  <c r="J19" i="1"/>
  <c r="I19" i="1"/>
  <c r="H19" i="1"/>
  <c r="G19" i="1"/>
  <c r="F19" i="1"/>
  <c r="E19" i="1"/>
  <c r="K17" i="1"/>
  <c r="J17" i="1"/>
  <c r="H17" i="1"/>
  <c r="G17" i="1"/>
  <c r="I17" i="1"/>
  <c r="K15" i="1"/>
  <c r="J15" i="1"/>
  <c r="H15" i="1"/>
  <c r="G15" i="1"/>
  <c r="I11" i="1" l="1"/>
  <c r="F11" i="1"/>
  <c r="K9" i="1"/>
  <c r="J9" i="1"/>
  <c r="G9" i="1"/>
  <c r="H9" i="1" s="1"/>
  <c r="U17" i="1" l="1"/>
  <c r="U18" i="1" s="1"/>
  <c r="U19" i="1" s="1"/>
</calcChain>
</file>

<file path=xl/sharedStrings.xml><?xml version="1.0" encoding="utf-8"?>
<sst xmlns="http://schemas.openxmlformats.org/spreadsheetml/2006/main" count="32" uniqueCount="24">
  <si>
    <t>TOTAL</t>
  </si>
  <si>
    <t>GBT</t>
  </si>
  <si>
    <t>JT</t>
  </si>
  <si>
    <t>TAX FREE CASH DRAWN IN YEAR</t>
  </si>
  <si>
    <t>CRYSTALLISED AMOUNT</t>
  </si>
  <si>
    <t>VALUE 5TH APRIL 2017</t>
  </si>
  <si>
    <t>VALUE 5TH APRIL 2018</t>
  </si>
  <si>
    <t>TAX FREE CASH</t>
  </si>
  <si>
    <t>CRYST</t>
  </si>
  <si>
    <t>NON</t>
  </si>
  <si>
    <t>CRYSTALLISED % 5TH APRIL 2018</t>
  </si>
  <si>
    <t>INCREASE/DECREASE (before tax free cash)</t>
  </si>
  <si>
    <t>PERCENTAGE CRYSTALLISED (before tax free cash)</t>
  </si>
  <si>
    <t>VALUE 5TH APRIL 2019 before tax free cash</t>
  </si>
  <si>
    <t>VALUE 5TH APRIL 2019 (after tax free cash)</t>
  </si>
  <si>
    <t>PERCENTAGE CRYSTALLISED (after tax free cash)</t>
  </si>
  <si>
    <t xml:space="preserve">VALUE 5TH APRIL 2019 </t>
  </si>
  <si>
    <t>INCREASE (before taxable cash)</t>
  </si>
  <si>
    <t>TAXABLE CASH DRAWN</t>
  </si>
  <si>
    <t>VALUE 5TH APRIL 2020 (after taxable cash)</t>
  </si>
  <si>
    <t>PERCENTAGE CRYSTALLISED (after taxable cash)</t>
  </si>
  <si>
    <t>VALUE 5TH APRIL 2020</t>
  </si>
  <si>
    <t>INCREASE(before taxable cash)</t>
  </si>
  <si>
    <t>VALUE 5TH APRIL 2021 (after taxable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</si>
</sst>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31" workbookViewId="0">
      <selection activeCell="M54" sqref="M54"/>
    </sheetView>
  </sheetViews>
  <sheetFormatPr defaultRowHeight="14.5" x14ac:dyDescent="0.35"/>
  <cols>
    <col min="4" max="4" width="16.1796875" customWidth="1"/>
    <col min="5" max="5" width="12.26953125" customWidth="1"/>
    <col min="6" max="11" width="9.36328125" bestFit="1" customWidth="1"/>
  </cols>
  <sheetData>
    <row r="1" spans="1:18" x14ac:dyDescent="0.35">
      <c r="B1">
        <v>2018</v>
      </c>
      <c r="E1" t="s">
        <v>0</v>
      </c>
      <c r="F1" t="s">
        <v>1</v>
      </c>
      <c r="G1" t="s">
        <v>8</v>
      </c>
      <c r="H1" t="s">
        <v>9</v>
      </c>
      <c r="I1" t="s">
        <v>2</v>
      </c>
      <c r="J1" t="s">
        <v>8</v>
      </c>
      <c r="K1" t="s">
        <v>9</v>
      </c>
      <c r="N1">
        <v>2019</v>
      </c>
      <c r="P1" t="s">
        <v>0</v>
      </c>
      <c r="Q1" t="s">
        <v>1</v>
      </c>
      <c r="R1" t="s">
        <v>2</v>
      </c>
    </row>
    <row r="3" spans="1:18" x14ac:dyDescent="0.35">
      <c r="A3" t="s">
        <v>5</v>
      </c>
      <c r="E3" s="1">
        <v>1404591</v>
      </c>
      <c r="F3" s="1">
        <v>585174</v>
      </c>
      <c r="G3" s="1">
        <v>0</v>
      </c>
      <c r="H3" s="1">
        <v>585174</v>
      </c>
      <c r="I3" s="1">
        <v>819417</v>
      </c>
      <c r="J3" s="1">
        <v>0</v>
      </c>
      <c r="K3" s="1">
        <v>585174</v>
      </c>
    </row>
    <row r="4" spans="1:18" x14ac:dyDescent="0.35">
      <c r="E4" s="1"/>
      <c r="F4" s="1"/>
      <c r="G4" s="1"/>
      <c r="H4" s="1"/>
      <c r="I4" s="1"/>
      <c r="J4" s="1"/>
      <c r="K4" s="1"/>
    </row>
    <row r="5" spans="1:18" x14ac:dyDescent="0.35">
      <c r="A5" t="s">
        <v>6</v>
      </c>
      <c r="E5" s="1">
        <v>1434976</v>
      </c>
      <c r="F5" s="1">
        <v>598747</v>
      </c>
      <c r="G5" s="1"/>
      <c r="H5" s="1"/>
      <c r="I5" s="1">
        <v>836229</v>
      </c>
      <c r="J5" s="1"/>
      <c r="K5" s="1"/>
    </row>
    <row r="6" spans="1:18" x14ac:dyDescent="0.35">
      <c r="E6" s="1"/>
      <c r="F6" s="1"/>
      <c r="G6" s="1"/>
      <c r="H6" s="1"/>
      <c r="I6" s="1"/>
      <c r="J6" s="1"/>
      <c r="K6" s="1"/>
    </row>
    <row r="7" spans="1:18" x14ac:dyDescent="0.35">
      <c r="A7" t="s">
        <v>3</v>
      </c>
      <c r="E7" s="1">
        <v>120000</v>
      </c>
      <c r="F7" s="1">
        <v>55000</v>
      </c>
      <c r="G7" s="1"/>
      <c r="H7" s="1"/>
      <c r="I7" s="1">
        <v>65000</v>
      </c>
      <c r="J7" s="1"/>
      <c r="K7" s="1"/>
    </row>
    <row r="8" spans="1:18" x14ac:dyDescent="0.35">
      <c r="E8" s="1"/>
      <c r="F8" s="1"/>
      <c r="G8" s="1"/>
      <c r="H8" s="1"/>
      <c r="I8" s="1"/>
      <c r="J8" s="1"/>
      <c r="K8" s="1"/>
    </row>
    <row r="9" spans="1:18" x14ac:dyDescent="0.35">
      <c r="A9" t="s">
        <v>4</v>
      </c>
      <c r="E9" s="1">
        <v>480000</v>
      </c>
      <c r="F9" s="1">
        <v>220000</v>
      </c>
      <c r="G9" s="1">
        <f>F9</f>
        <v>220000</v>
      </c>
      <c r="H9" s="1">
        <f>F5-G9</f>
        <v>378747</v>
      </c>
      <c r="I9" s="1">
        <v>260000</v>
      </c>
      <c r="J9" s="1">
        <f>I9</f>
        <v>260000</v>
      </c>
      <c r="K9" s="1">
        <f>I5-J9</f>
        <v>576229</v>
      </c>
    </row>
    <row r="10" spans="1:18" x14ac:dyDescent="0.35">
      <c r="E10" s="1"/>
      <c r="F10" s="1"/>
      <c r="G10" s="1"/>
      <c r="H10" s="1"/>
      <c r="I10" s="1"/>
      <c r="J10" s="1"/>
      <c r="K10" s="1"/>
    </row>
    <row r="11" spans="1:18" x14ac:dyDescent="0.35">
      <c r="A11" t="s">
        <v>10</v>
      </c>
      <c r="E11" s="1"/>
      <c r="F11" s="1">
        <f>G9/F5*100</f>
        <v>36.743399131853685</v>
      </c>
      <c r="G11" s="1"/>
      <c r="H11" s="1"/>
      <c r="I11" s="1">
        <f>J9/I5*100</f>
        <v>31.091961651652838</v>
      </c>
      <c r="J11" s="1"/>
      <c r="K11" s="1"/>
    </row>
    <row r="12" spans="1:18" x14ac:dyDescent="0.35">
      <c r="E12" s="1"/>
      <c r="F12" s="1"/>
      <c r="G12" s="1"/>
      <c r="H12" s="1"/>
      <c r="I12" s="1"/>
      <c r="J12" s="1"/>
      <c r="K12" s="1"/>
    </row>
    <row r="13" spans="1:18" x14ac:dyDescent="0.35">
      <c r="E13" s="1"/>
      <c r="F13" s="1"/>
      <c r="G13" s="1"/>
      <c r="H13" s="1"/>
      <c r="I13" s="1"/>
      <c r="J13" s="1"/>
      <c r="K13" s="1"/>
    </row>
    <row r="14" spans="1:18" x14ac:dyDescent="0.35">
      <c r="E14" s="1"/>
      <c r="F14" s="1"/>
      <c r="G14" s="1"/>
      <c r="H14" s="1"/>
      <c r="I14" s="1"/>
      <c r="J14" s="1"/>
      <c r="K14" s="1"/>
    </row>
    <row r="15" spans="1:18" x14ac:dyDescent="0.35">
      <c r="A15" t="s">
        <v>6</v>
      </c>
      <c r="E15" s="1">
        <v>1434976</v>
      </c>
      <c r="F15" s="1">
        <v>598747</v>
      </c>
      <c r="G15" s="1">
        <f>G9</f>
        <v>220000</v>
      </c>
      <c r="H15" s="1">
        <f>H9</f>
        <v>378747</v>
      </c>
      <c r="I15" s="1">
        <v>836229</v>
      </c>
      <c r="J15" s="1">
        <f>J9</f>
        <v>260000</v>
      </c>
      <c r="K15" s="1">
        <f>K9</f>
        <v>576229</v>
      </c>
    </row>
    <row r="16" spans="1:18" x14ac:dyDescent="0.35">
      <c r="E16" s="1"/>
      <c r="F16" s="1"/>
      <c r="G16" s="1"/>
      <c r="H16" s="1"/>
      <c r="I16" s="1"/>
      <c r="J16" s="1"/>
      <c r="K16" s="1"/>
    </row>
    <row r="17" spans="1:21" x14ac:dyDescent="0.35">
      <c r="A17" t="s">
        <v>11</v>
      </c>
      <c r="E17" s="1">
        <v>87925</v>
      </c>
      <c r="F17" s="1">
        <v>126503</v>
      </c>
      <c r="G17" s="1">
        <f>F17*F11/100</f>
        <v>46481.502203768861</v>
      </c>
      <c r="H17" s="1">
        <f>F17-G17</f>
        <v>80021.497796231139</v>
      </c>
      <c r="I17" s="1">
        <f>E17-F17</f>
        <v>-38578</v>
      </c>
      <c r="J17" s="1">
        <f>I17*I11/100</f>
        <v>-11994.656965974633</v>
      </c>
      <c r="K17" s="1">
        <f>I17-J17</f>
        <v>-26583.343034025369</v>
      </c>
      <c r="U17">
        <f>R17+S17</f>
        <v>0</v>
      </c>
    </row>
    <row r="18" spans="1:21" x14ac:dyDescent="0.35">
      <c r="E18" s="1"/>
      <c r="F18" s="1"/>
      <c r="G18" s="1"/>
      <c r="H18" s="1"/>
      <c r="I18" s="1"/>
      <c r="J18" s="1"/>
      <c r="K18" s="1"/>
      <c r="U18">
        <f>U17-Q17</f>
        <v>0</v>
      </c>
    </row>
    <row r="19" spans="1:21" x14ac:dyDescent="0.35">
      <c r="A19" t="s">
        <v>13</v>
      </c>
      <c r="E19" s="1">
        <f>E15+E17</f>
        <v>1522901</v>
      </c>
      <c r="F19" s="1">
        <f>F15+F17</f>
        <v>725250</v>
      </c>
      <c r="G19" s="1">
        <f>G17+G15</f>
        <v>266481.50220376888</v>
      </c>
      <c r="H19" s="1">
        <f>H17+H15</f>
        <v>458768.49779623112</v>
      </c>
      <c r="I19" s="1">
        <f>I15+I17</f>
        <v>797651</v>
      </c>
      <c r="J19" s="1">
        <f>J15+J17</f>
        <v>248005.34303402537</v>
      </c>
      <c r="K19" s="1">
        <f>K17+K15</f>
        <v>549645.6569659746</v>
      </c>
      <c r="U19">
        <f>U18/2</f>
        <v>0</v>
      </c>
    </row>
    <row r="20" spans="1:21" x14ac:dyDescent="0.35">
      <c r="E20" s="1"/>
      <c r="F20" s="1"/>
      <c r="G20" s="1"/>
      <c r="H20" s="1"/>
      <c r="I20" s="1"/>
      <c r="J20" s="1"/>
      <c r="K20" s="1"/>
    </row>
    <row r="21" spans="1:21" x14ac:dyDescent="0.35">
      <c r="A21" t="s">
        <v>12</v>
      </c>
      <c r="E21" s="1"/>
      <c r="F21" s="1">
        <f>G19/F19*100</f>
        <v>36.743399131853685</v>
      </c>
      <c r="G21" s="1"/>
      <c r="H21" s="1"/>
      <c r="I21" s="1">
        <f>J19/I19*100</f>
        <v>31.091961651652838</v>
      </c>
      <c r="J21" s="1"/>
      <c r="K21" s="1"/>
    </row>
    <row r="22" spans="1:21" x14ac:dyDescent="0.35">
      <c r="E22" s="1"/>
      <c r="F22" s="1"/>
      <c r="G22" s="1"/>
      <c r="H22" s="1"/>
      <c r="I22" s="1"/>
      <c r="J22" s="1"/>
      <c r="K22" s="1"/>
    </row>
    <row r="23" spans="1:21" x14ac:dyDescent="0.35">
      <c r="A23" t="s">
        <v>7</v>
      </c>
      <c r="E23" s="1">
        <v>103900</v>
      </c>
      <c r="F23" s="1">
        <v>50000</v>
      </c>
      <c r="G23" s="1">
        <f>F23*4</f>
        <v>200000</v>
      </c>
      <c r="H23" s="1"/>
      <c r="I23" s="1">
        <v>53900</v>
      </c>
      <c r="J23" s="1">
        <f>I23*4</f>
        <v>215600</v>
      </c>
      <c r="K23" s="1"/>
    </row>
    <row r="24" spans="1:21" x14ac:dyDescent="0.35">
      <c r="E24" s="1"/>
      <c r="F24" s="1"/>
      <c r="G24" s="1"/>
      <c r="H24" s="1"/>
      <c r="I24" s="1"/>
      <c r="J24" s="1"/>
      <c r="K24" s="1"/>
    </row>
    <row r="25" spans="1:21" x14ac:dyDescent="0.35">
      <c r="A25" t="s">
        <v>14</v>
      </c>
      <c r="E25" s="1">
        <f>E19-E23</f>
        <v>1419001</v>
      </c>
      <c r="F25" s="1">
        <f>F19-F23</f>
        <v>675250</v>
      </c>
      <c r="G25" s="1">
        <f>G19+G23</f>
        <v>466481.50220376888</v>
      </c>
      <c r="H25" s="1">
        <f>F25-G25</f>
        <v>208768.49779623112</v>
      </c>
      <c r="I25" s="1">
        <f>I19-I23</f>
        <v>743751</v>
      </c>
      <c r="J25" s="1">
        <f>J19+J23</f>
        <v>463605.3430340254</v>
      </c>
      <c r="K25" s="1">
        <f>I25-J25</f>
        <v>280145.6569659746</v>
      </c>
    </row>
    <row r="26" spans="1:21" x14ac:dyDescent="0.35">
      <c r="E26" s="1"/>
      <c r="F26" s="1"/>
      <c r="G26" s="1"/>
      <c r="H26" s="1"/>
      <c r="I26" s="1"/>
      <c r="J26" s="1"/>
      <c r="K26" s="1"/>
    </row>
    <row r="27" spans="1:21" x14ac:dyDescent="0.35">
      <c r="A27" t="s">
        <v>15</v>
      </c>
      <c r="E27" s="1"/>
      <c r="F27" s="1">
        <f>G25/F25*100</f>
        <v>69.08278448038044</v>
      </c>
      <c r="G27" s="1"/>
      <c r="H27" s="1"/>
      <c r="I27" s="1">
        <f>J25/I25*100</f>
        <v>62.333407690749375</v>
      </c>
      <c r="J27" s="1"/>
      <c r="K27" s="1"/>
    </row>
    <row r="28" spans="1:21" x14ac:dyDescent="0.35">
      <c r="E28" s="1"/>
      <c r="F28" s="1"/>
      <c r="G28" s="1"/>
      <c r="H28" s="1"/>
      <c r="I28" s="1"/>
      <c r="J28" s="1"/>
      <c r="K28" s="1"/>
    </row>
    <row r="29" spans="1:21" x14ac:dyDescent="0.35">
      <c r="E29" s="1"/>
      <c r="F29" s="1"/>
      <c r="G29" s="1"/>
      <c r="H29" s="1"/>
      <c r="I29" s="1"/>
      <c r="J29" s="1"/>
      <c r="K29" s="1"/>
    </row>
    <row r="30" spans="1:21" x14ac:dyDescent="0.35">
      <c r="E30" s="1"/>
      <c r="F30" s="1"/>
      <c r="G30" s="1"/>
      <c r="H30" s="1"/>
      <c r="I30" s="1"/>
      <c r="J30" s="1"/>
      <c r="K30" s="1"/>
    </row>
    <row r="31" spans="1:21" x14ac:dyDescent="0.35">
      <c r="A31" t="s">
        <v>16</v>
      </c>
      <c r="E31" s="1">
        <f>E25-E29</f>
        <v>1419001</v>
      </c>
      <c r="F31" s="1">
        <f>F25-F29</f>
        <v>675250</v>
      </c>
      <c r="G31" s="1">
        <f>G25+G29</f>
        <v>466481.50220376888</v>
      </c>
      <c r="H31" s="1">
        <f>F31-G31</f>
        <v>208768.49779623112</v>
      </c>
      <c r="I31" s="1">
        <f>I25-I29</f>
        <v>743751</v>
      </c>
      <c r="J31" s="1">
        <f>J25+J29</f>
        <v>463605.3430340254</v>
      </c>
      <c r="K31" s="1">
        <f>I31-J31</f>
        <v>280145.6569659746</v>
      </c>
    </row>
    <row r="32" spans="1:21" x14ac:dyDescent="0.35">
      <c r="E32" s="1"/>
      <c r="F32" s="1"/>
      <c r="G32" s="1"/>
      <c r="H32" s="1"/>
      <c r="I32" s="1"/>
      <c r="J32" s="1"/>
      <c r="K32" s="1"/>
    </row>
    <row r="33" spans="1:15" x14ac:dyDescent="0.35">
      <c r="A33" t="s">
        <v>17</v>
      </c>
      <c r="E33" s="1">
        <v>48366</v>
      </c>
      <c r="F33" s="1">
        <v>18890</v>
      </c>
      <c r="G33" s="1">
        <f>F33*F27/100</f>
        <v>13049.737988343864</v>
      </c>
      <c r="H33" s="1">
        <f>F33-G33</f>
        <v>5840.2620116561357</v>
      </c>
      <c r="I33" s="1">
        <v>29476</v>
      </c>
      <c r="J33" s="1">
        <f>I33*I27/100</f>
        <v>18373.395250925285</v>
      </c>
      <c r="K33" s="1">
        <f>I33-J33</f>
        <v>11102.604749074715</v>
      </c>
    </row>
    <row r="34" spans="1:15" x14ac:dyDescent="0.35">
      <c r="E34" s="1"/>
      <c r="F34" s="1"/>
      <c r="G34" s="1"/>
      <c r="H34" s="1"/>
      <c r="I34" s="1"/>
      <c r="J34" s="1"/>
      <c r="K34" s="1"/>
      <c r="O34" s="1"/>
    </row>
    <row r="35" spans="1:15" x14ac:dyDescent="0.35">
      <c r="A35" t="s">
        <v>18</v>
      </c>
      <c r="E35" s="1">
        <v>74500</v>
      </c>
      <c r="F35" s="1">
        <v>34500</v>
      </c>
      <c r="G35" s="1">
        <v>34500</v>
      </c>
      <c r="H35" s="1"/>
      <c r="I35" s="1">
        <v>40000</v>
      </c>
      <c r="J35" s="1">
        <v>40000</v>
      </c>
      <c r="K35" s="1"/>
    </row>
    <row r="37" spans="1:15" x14ac:dyDescent="0.35">
      <c r="A37" t="s">
        <v>19</v>
      </c>
      <c r="E37" s="1">
        <f>E31+E33-E35</f>
        <v>1392867</v>
      </c>
      <c r="F37" s="1">
        <f>F31+F33-F35</f>
        <v>659640</v>
      </c>
      <c r="G37" s="1">
        <f>G31+G33-G35</f>
        <v>445031.24019211275</v>
      </c>
      <c r="H37" s="1">
        <f>H31+H33</f>
        <v>214608.75980788725</v>
      </c>
      <c r="I37" s="1">
        <f>I31+I33-I35</f>
        <v>733227</v>
      </c>
      <c r="J37" s="1">
        <f>J31+J33-J35</f>
        <v>441978.73828495067</v>
      </c>
      <c r="K37" s="1">
        <f>K31+K33</f>
        <v>291248.26171504933</v>
      </c>
    </row>
    <row r="39" spans="1:15" x14ac:dyDescent="0.35">
      <c r="A39" t="s">
        <v>20</v>
      </c>
      <c r="F39">
        <f>G37/F37*100</f>
        <v>67.465775300484012</v>
      </c>
      <c r="I39">
        <f>J37/I37*100</f>
        <v>60.278568340357175</v>
      </c>
    </row>
    <row r="41" spans="1:15" x14ac:dyDescent="0.35">
      <c r="G41" s="1"/>
    </row>
    <row r="43" spans="1:15" x14ac:dyDescent="0.35">
      <c r="A43" t="s">
        <v>21</v>
      </c>
      <c r="E43" s="1">
        <f t="shared" ref="E43:K43" si="0">E37</f>
        <v>1392867</v>
      </c>
      <c r="F43" s="1">
        <f t="shared" si="0"/>
        <v>659640</v>
      </c>
      <c r="G43" s="1">
        <f t="shared" si="0"/>
        <v>445031.24019211275</v>
      </c>
      <c r="H43" s="1">
        <f t="shared" si="0"/>
        <v>214608.75980788725</v>
      </c>
      <c r="I43" s="1">
        <f t="shared" si="0"/>
        <v>733227</v>
      </c>
      <c r="J43" s="1">
        <f t="shared" si="0"/>
        <v>441978.73828495067</v>
      </c>
      <c r="K43" s="1">
        <f t="shared" si="0"/>
        <v>291248.26171504933</v>
      </c>
    </row>
    <row r="45" spans="1:15" x14ac:dyDescent="0.35">
      <c r="A45" t="s">
        <v>22</v>
      </c>
      <c r="E45">
        <v>55171</v>
      </c>
      <c r="F45">
        <v>15340</v>
      </c>
      <c r="G45">
        <f>F45*F39/100</f>
        <v>10349.249931094248</v>
      </c>
      <c r="H45">
        <f>F45-G45</f>
        <v>4990.7500689057524</v>
      </c>
      <c r="I45">
        <f>E45-F45</f>
        <v>39831</v>
      </c>
      <c r="J45">
        <f>I45*I39/100</f>
        <v>24009.556555647669</v>
      </c>
      <c r="K45">
        <f>I45-J45</f>
        <v>15821.443444352331</v>
      </c>
    </row>
    <row r="47" spans="1:15" x14ac:dyDescent="0.35">
      <c r="A47" t="s">
        <v>18</v>
      </c>
      <c r="E47">
        <v>90000</v>
      </c>
      <c r="F47">
        <v>40000</v>
      </c>
      <c r="G47">
        <v>40000</v>
      </c>
      <c r="I47">
        <v>50000</v>
      </c>
      <c r="J47">
        <v>50000</v>
      </c>
    </row>
    <row r="49" spans="1:11" x14ac:dyDescent="0.35">
      <c r="A49" t="s">
        <v>23</v>
      </c>
      <c r="E49" s="1">
        <f>E43+E45-E47</f>
        <v>1358038</v>
      </c>
      <c r="F49" s="1">
        <f>F43+F45-F47</f>
        <v>634980</v>
      </c>
      <c r="G49" s="1">
        <f>G43+G45-G47</f>
        <v>415380.49012320698</v>
      </c>
      <c r="H49" s="1">
        <f>H43+H45</f>
        <v>219599.50987679302</v>
      </c>
      <c r="I49" s="1">
        <f>I43+I45-I47</f>
        <v>723058</v>
      </c>
      <c r="J49" s="1">
        <f>J43+J45-J47</f>
        <v>415988.29484059836</v>
      </c>
      <c r="K49" s="1">
        <f>K43+K45</f>
        <v>307069.70515940164</v>
      </c>
    </row>
    <row r="50" spans="1:11" x14ac:dyDescent="0.35">
      <c r="D50" s="1"/>
    </row>
    <row r="51" spans="1:11" x14ac:dyDescent="0.35">
      <c r="A51" t="s">
        <v>20</v>
      </c>
      <c r="E51" s="1"/>
      <c r="F51">
        <f>G49/F49*100</f>
        <v>65.416310769348158</v>
      </c>
      <c r="I51">
        <f>J49/I49*100</f>
        <v>57.531801714468045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Turner</dc:creator>
  <cp:lastModifiedBy>Geoff Turner</cp:lastModifiedBy>
  <dcterms:created xsi:type="dcterms:W3CDTF">2021-11-30T16:05:12Z</dcterms:created>
  <dcterms:modified xsi:type="dcterms:W3CDTF">2022-07-18T16:39:26Z</dcterms:modified>
</cp:coreProperties>
</file>