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U\Universal Group Executive Pension Fund\"/>
    </mc:Choice>
  </mc:AlternateContent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Sheet1!$A$33:$L$51</definedName>
  </definedNames>
  <calcPr calcId="152511"/>
</workbook>
</file>

<file path=xl/calcChain.xml><?xml version="1.0" encoding="utf-8"?>
<calcChain xmlns="http://schemas.openxmlformats.org/spreadsheetml/2006/main">
  <c r="E44" i="1" l="1"/>
  <c r="E49" i="1" s="1"/>
  <c r="F44" i="1"/>
  <c r="G44" i="1"/>
  <c r="H44" i="1"/>
  <c r="H49" i="1" s="1"/>
  <c r="I44" i="1"/>
  <c r="I49" i="1" s="1"/>
  <c r="J44" i="1"/>
  <c r="K44" i="1"/>
  <c r="D44" i="1"/>
  <c r="D49" i="1" s="1"/>
  <c r="C44" i="1"/>
  <c r="C49" i="1" s="1"/>
  <c r="B44" i="1"/>
  <c r="F49" i="1"/>
  <c r="G49" i="1"/>
  <c r="J49" i="1"/>
  <c r="K49" i="1"/>
  <c r="B49" i="1"/>
  <c r="K47" i="1"/>
  <c r="J47" i="1"/>
  <c r="I47" i="1"/>
  <c r="H47" i="1"/>
  <c r="G47" i="1"/>
  <c r="F47" i="1"/>
  <c r="E47" i="1"/>
  <c r="D47" i="1"/>
  <c r="C47" i="1"/>
  <c r="B47" i="1"/>
  <c r="K46" i="1"/>
  <c r="J46" i="1"/>
  <c r="I46" i="1"/>
  <c r="H46" i="1"/>
  <c r="G46" i="1"/>
  <c r="F46" i="1"/>
  <c r="E46" i="1"/>
  <c r="D46" i="1"/>
  <c r="C46" i="1"/>
  <c r="B46" i="1"/>
  <c r="K45" i="1"/>
  <c r="J45" i="1"/>
  <c r="I45" i="1"/>
  <c r="H45" i="1"/>
  <c r="G45" i="1"/>
  <c r="F45" i="1"/>
  <c r="E45" i="1"/>
  <c r="D45" i="1"/>
  <c r="C45" i="1"/>
  <c r="B45" i="1"/>
  <c r="L42" i="1"/>
  <c r="C42" i="1"/>
  <c r="D42" i="1"/>
  <c r="E42" i="1"/>
  <c r="F42" i="1"/>
  <c r="G42" i="1"/>
  <c r="H42" i="1"/>
  <c r="I42" i="1"/>
  <c r="J42" i="1"/>
  <c r="K42" i="1"/>
  <c r="B42" i="1"/>
  <c r="L41" i="1"/>
  <c r="C41" i="1"/>
  <c r="D41" i="1"/>
  <c r="E41" i="1"/>
  <c r="F41" i="1"/>
  <c r="G41" i="1"/>
  <c r="H41" i="1"/>
  <c r="I41" i="1"/>
  <c r="J41" i="1"/>
  <c r="K41" i="1"/>
  <c r="B41" i="1"/>
  <c r="H35" i="1"/>
  <c r="L44" i="1" l="1"/>
  <c r="L48" i="1" s="1"/>
  <c r="L38" i="1"/>
  <c r="L40" i="1" l="1"/>
  <c r="L39" i="1"/>
  <c r="I37" i="1"/>
  <c r="H37" i="1"/>
  <c r="E37" i="1"/>
  <c r="D37" i="1"/>
  <c r="K35" i="1"/>
  <c r="J35" i="1"/>
  <c r="I35" i="1"/>
  <c r="G35" i="1"/>
  <c r="F35" i="1"/>
  <c r="E35" i="1"/>
  <c r="D35" i="1"/>
  <c r="C35" i="1"/>
  <c r="B35" i="1"/>
  <c r="K34" i="1"/>
  <c r="K37" i="1" s="1"/>
  <c r="J34" i="1"/>
  <c r="J37" i="1" s="1"/>
  <c r="I34" i="1"/>
  <c r="H34" i="1"/>
  <c r="G34" i="1"/>
  <c r="G37" i="1" s="1"/>
  <c r="F34" i="1"/>
  <c r="F37" i="1" s="1"/>
  <c r="E34" i="1"/>
  <c r="D34" i="1"/>
  <c r="C34" i="1"/>
  <c r="C37" i="1" s="1"/>
  <c r="B34" i="1"/>
  <c r="B37" i="1" s="1"/>
  <c r="L37" i="1" l="1"/>
  <c r="L35" i="1"/>
  <c r="L34" i="1"/>
  <c r="L25" i="1"/>
  <c r="L24" i="1"/>
  <c r="L23" i="1"/>
  <c r="L7" i="1" l="1"/>
  <c r="K12" i="1"/>
  <c r="K11" i="1"/>
  <c r="J11" i="1"/>
  <c r="B11" i="1"/>
  <c r="L10" i="1"/>
  <c r="M14" i="1" s="1"/>
  <c r="L9" i="1"/>
  <c r="L8" i="1"/>
  <c r="L4" i="1"/>
  <c r="L3" i="1"/>
  <c r="L5" i="1" s="1"/>
  <c r="J5" i="1"/>
  <c r="J12" i="1" s="1"/>
  <c r="I5" i="1"/>
  <c r="I11" i="1" s="1"/>
  <c r="H5" i="1"/>
  <c r="H12" i="1" s="1"/>
  <c r="G5" i="1"/>
  <c r="G12" i="1" s="1"/>
  <c r="F5" i="1"/>
  <c r="F12" i="1" s="1"/>
  <c r="E5" i="1"/>
  <c r="E11" i="1" s="1"/>
  <c r="D5" i="1"/>
  <c r="D12" i="1" s="1"/>
  <c r="C5" i="1"/>
  <c r="C12" i="1" s="1"/>
  <c r="B5" i="1"/>
  <c r="B12" i="1" s="1"/>
  <c r="K14" i="1" l="1"/>
  <c r="G11" i="1"/>
  <c r="G14" i="1" s="1"/>
  <c r="C11" i="1"/>
  <c r="C14" i="1" s="1"/>
  <c r="B14" i="1"/>
  <c r="F11" i="1"/>
  <c r="F14" i="1" s="1"/>
  <c r="J14" i="1"/>
  <c r="E12" i="1"/>
  <c r="E14" i="1" s="1"/>
  <c r="I12" i="1"/>
  <c r="I14" i="1" s="1"/>
  <c r="D11" i="1"/>
  <c r="D14" i="1" s="1"/>
  <c r="H11" i="1"/>
  <c r="H14" i="1" s="1"/>
  <c r="M4" i="1"/>
  <c r="M5" i="1"/>
  <c r="D15" i="1" l="1"/>
  <c r="D20" i="1" s="1"/>
  <c r="D19" i="1"/>
  <c r="D22" i="1" s="1"/>
  <c r="K15" i="1"/>
  <c r="K20" i="1" s="1"/>
  <c r="K19" i="1"/>
  <c r="K22" i="1" s="1"/>
  <c r="I15" i="1"/>
  <c r="I20" i="1" s="1"/>
  <c r="I27" i="1" s="1"/>
  <c r="I19" i="1"/>
  <c r="I22" i="1" s="1"/>
  <c r="F15" i="1"/>
  <c r="F20" i="1" s="1"/>
  <c r="F19" i="1"/>
  <c r="F22" i="1" s="1"/>
  <c r="E15" i="1"/>
  <c r="E20" i="1" s="1"/>
  <c r="E27" i="1" s="1"/>
  <c r="E19" i="1"/>
  <c r="E22" i="1" s="1"/>
  <c r="H15" i="1"/>
  <c r="H20" i="1" s="1"/>
  <c r="H19" i="1"/>
  <c r="H22" i="1" s="1"/>
  <c r="J15" i="1"/>
  <c r="J20" i="1" s="1"/>
  <c r="J19" i="1"/>
  <c r="J22" i="1" s="1"/>
  <c r="G15" i="1"/>
  <c r="G20" i="1" s="1"/>
  <c r="G19" i="1"/>
  <c r="G22" i="1" s="1"/>
  <c r="C19" i="1"/>
  <c r="C22" i="1" s="1"/>
  <c r="C15" i="1"/>
  <c r="C20" i="1" s="1"/>
  <c r="B19" i="1"/>
  <c r="B22" i="1" s="1"/>
  <c r="B15" i="1"/>
  <c r="B20" i="1" s="1"/>
  <c r="L14" i="1"/>
  <c r="L22" i="1" l="1"/>
  <c r="J26" i="1"/>
  <c r="J29" i="1" s="1"/>
  <c r="J27" i="1"/>
  <c r="D27" i="1"/>
  <c r="D26" i="1"/>
  <c r="L20" i="1"/>
  <c r="G27" i="1"/>
  <c r="G26" i="1"/>
  <c r="G29" i="1" s="1"/>
  <c r="H27" i="1"/>
  <c r="H26" i="1"/>
  <c r="H29" i="1" s="1"/>
  <c r="F26" i="1"/>
  <c r="F27" i="1"/>
  <c r="K26" i="1"/>
  <c r="K27" i="1"/>
  <c r="E26" i="1"/>
  <c r="E29" i="1" s="1"/>
  <c r="I26" i="1"/>
  <c r="I29" i="1" s="1"/>
  <c r="C27" i="1"/>
  <c r="C26" i="1"/>
  <c r="B27" i="1"/>
  <c r="B26" i="1"/>
  <c r="B29" i="1" s="1"/>
  <c r="L19" i="1"/>
  <c r="F29" i="1" l="1"/>
  <c r="K29" i="1"/>
  <c r="D29" i="1"/>
  <c r="C29" i="1"/>
  <c r="D30" i="1" l="1"/>
  <c r="L29" i="1"/>
  <c r="B30" i="1" l="1"/>
  <c r="I30" i="1"/>
  <c r="H30" i="1"/>
  <c r="G30" i="1"/>
  <c r="J30" i="1"/>
  <c r="E30" i="1"/>
  <c r="C30" i="1"/>
  <c r="F30" i="1"/>
  <c r="K30" i="1"/>
  <c r="L30" i="1" l="1"/>
  <c r="L49" i="1" l="1"/>
  <c r="J50" i="1" l="1"/>
  <c r="H50" i="1"/>
  <c r="F50" i="1"/>
  <c r="D50" i="1"/>
  <c r="I50" i="1"/>
  <c r="K50" i="1"/>
  <c r="C50" i="1"/>
  <c r="E50" i="1"/>
  <c r="G50" i="1"/>
  <c r="B50" i="1"/>
  <c r="L50" i="1" l="1"/>
</calcChain>
</file>

<file path=xl/sharedStrings.xml><?xml version="1.0" encoding="utf-8"?>
<sst xmlns="http://schemas.openxmlformats.org/spreadsheetml/2006/main" count="69" uniqueCount="34">
  <si>
    <t>M HOLLAND</t>
  </si>
  <si>
    <t>S BEST</t>
  </si>
  <si>
    <t>D COATES</t>
  </si>
  <si>
    <t>G GERRED</t>
  </si>
  <si>
    <t>P HOLLAND</t>
  </si>
  <si>
    <t>S HOLLAND</t>
  </si>
  <si>
    <t>S MALTHOUSE</t>
  </si>
  <si>
    <t>J WITTE</t>
  </si>
  <si>
    <t>FUND SPLIT 31 MARCH 2013</t>
  </si>
  <si>
    <t>% 31 MARCH 2013</t>
  </si>
  <si>
    <t>A BEDFORD (retired)</t>
  </si>
  <si>
    <t>TOTAL FUND</t>
  </si>
  <si>
    <t>CONTRIBUTIONS 2013-2014</t>
  </si>
  <si>
    <t>PENSION PAYMENTS 13-14</t>
  </si>
  <si>
    <t>UNALLOCATED</t>
  </si>
  <si>
    <t>TOTAL NET ASSETS</t>
  </si>
  <si>
    <t>OUR % CALCULATIONS</t>
  </si>
  <si>
    <t xml:space="preserve">TRANSFER OUT </t>
  </si>
  <si>
    <t>FEES</t>
  </si>
  <si>
    <t>NET RENTAL INCOME</t>
  </si>
  <si>
    <t>FUND SPLIT 31 MARCH 2014</t>
  </si>
  <si>
    <t>% FUND SPLIT 31 MARCH 2014</t>
  </si>
  <si>
    <t>CONTRIBUTIONS 2014-2015</t>
  </si>
  <si>
    <t>PENSION PAYMENTS 14-15</t>
  </si>
  <si>
    <t>FUND SPLIT 31 MARCH 2015</t>
  </si>
  <si>
    <t>% FUND SPLIT 31 MARCH 2015</t>
  </si>
  <si>
    <t>CONTRIBUTIONS 2015-2016</t>
  </si>
  <si>
    <t>PENSION PAYMENTS 2015-2016</t>
  </si>
  <si>
    <t>FUND SPLIT 31 MARCH 2016</t>
  </si>
  <si>
    <t>% FUND SPLIT 31 MARCH 2016</t>
  </si>
  <si>
    <t>CHANGE IN MARKET VALUE</t>
  </si>
  <si>
    <t>FUND SPLIT AFTER TRANSFER OUT</t>
  </si>
  <si>
    <t>% SPLIT AFTER TRANSFER OUT</t>
  </si>
  <si>
    <t>VALUATIONS AFTER TRANSFER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</si>
</sst>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4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164" fontId="0" fillId="0" borderId="1" xfId="1" applyNumberFormat="1" applyFont="1" applyBorder="1"/>
    <xf numFmtId="10" fontId="0" fillId="0" borderId="1" xfId="0" applyNumberFormat="1" applyBorder="1"/>
    <xf numFmtId="44" fontId="0" fillId="0" borderId="1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0" fontId="0" fillId="0" borderId="0" xfId="0" applyNumberFormat="1" applyBorder="1"/>
    <xf numFmtId="44" fontId="0" fillId="0" borderId="0" xfId="0" applyNumberFormat="1" applyBorder="1"/>
    <xf numFmtId="164" fontId="0" fillId="0" borderId="0" xfId="0" applyNumberFormat="1"/>
    <xf numFmtId="0" fontId="2" fillId="0" borderId="0" xfId="0" applyFont="1"/>
    <xf numFmtId="44" fontId="2" fillId="0" borderId="1" xfId="0" applyNumberFormat="1" applyFont="1" applyBorder="1"/>
    <xf numFmtId="10" fontId="2" fillId="0" borderId="1" xfId="2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164" fontId="0" fillId="0" borderId="6" xfId="0" applyNumberFormat="1" applyBorder="1"/>
    <xf numFmtId="10" fontId="0" fillId="0" borderId="6" xfId="0" applyNumberFormat="1" applyBorder="1"/>
    <xf numFmtId="0" fontId="0" fillId="0" borderId="6" xfId="0" applyBorder="1"/>
    <xf numFmtId="44" fontId="0" fillId="0" borderId="6" xfId="0" applyNumberFormat="1" applyBorder="1"/>
    <xf numFmtId="0" fontId="0" fillId="0" borderId="5" xfId="0" applyFill="1" applyBorder="1"/>
    <xf numFmtId="0" fontId="2" fillId="0" borderId="5" xfId="0" applyFont="1" applyFill="1" applyBorder="1"/>
    <xf numFmtId="44" fontId="2" fillId="0" borderId="6" xfId="0" applyNumberFormat="1" applyFont="1" applyBorder="1"/>
    <xf numFmtId="10" fontId="2" fillId="0" borderId="6" xfId="0" applyNumberFormat="1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3"/>
  <sheetViews>
    <sheetView tabSelected="1" topLeftCell="A25" workbookViewId="0">
      <selection activeCell="A52" sqref="A52"/>
    </sheetView>
  </sheetViews>
  <sheetFormatPr defaultRowHeight="15" x14ac:dyDescent="0.25"/>
  <cols>
    <col min="1" max="1" width="31.28515625" bestFit="1" customWidth="1"/>
    <col min="2" max="2" width="14.7109375" customWidth="1"/>
    <col min="3" max="9" width="15.7109375" customWidth="1"/>
    <col min="10" max="11" width="18.85546875" customWidth="1"/>
    <col min="12" max="12" width="15.7109375" customWidth="1"/>
    <col min="13" max="13" width="17.42578125" bestFit="1" customWidth="1"/>
  </cols>
  <sheetData>
    <row r="2" spans="1:13" x14ac:dyDescent="0.25">
      <c r="A2" s="2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10</v>
      </c>
      <c r="K2" s="4" t="s">
        <v>14</v>
      </c>
      <c r="L2" s="4" t="s">
        <v>11</v>
      </c>
      <c r="M2" s="4" t="s">
        <v>15</v>
      </c>
    </row>
    <row r="3" spans="1:13" x14ac:dyDescent="0.25">
      <c r="A3" s="2" t="s">
        <v>8</v>
      </c>
      <c r="B3" s="5">
        <v>323958.61</v>
      </c>
      <c r="C3" s="5">
        <v>76169.83</v>
      </c>
      <c r="D3" s="5">
        <v>85370.36</v>
      </c>
      <c r="E3" s="5">
        <v>85255.93</v>
      </c>
      <c r="F3" s="5">
        <v>92377.54</v>
      </c>
      <c r="G3" s="5">
        <v>47832.13</v>
      </c>
      <c r="H3" s="5">
        <v>21120.42</v>
      </c>
      <c r="I3" s="5">
        <v>34383.17</v>
      </c>
      <c r="J3" s="5">
        <v>63449.81</v>
      </c>
      <c r="K3" s="5">
        <v>65636.199999999953</v>
      </c>
      <c r="L3" s="8">
        <f>SUM(B3:K3)</f>
        <v>895554</v>
      </c>
      <c r="M3" s="8">
        <v>895554</v>
      </c>
    </row>
    <row r="4" spans="1:13" x14ac:dyDescent="0.25">
      <c r="A4" s="2" t="s">
        <v>9</v>
      </c>
      <c r="B4" s="6">
        <v>0.36199999999999999</v>
      </c>
      <c r="C4" s="6">
        <v>8.5000000000000006E-2</v>
      </c>
      <c r="D4" s="6">
        <v>9.5000000000000001E-2</v>
      </c>
      <c r="E4" s="6">
        <v>9.5000000000000001E-2</v>
      </c>
      <c r="F4" s="6">
        <v>0.10299999999999999</v>
      </c>
      <c r="G4" s="6">
        <v>5.2999999999999999E-2</v>
      </c>
      <c r="H4" s="6">
        <v>2.4E-2</v>
      </c>
      <c r="I4" s="6">
        <v>3.7999999999999999E-2</v>
      </c>
      <c r="J4" s="6">
        <v>7.0999999999999994E-2</v>
      </c>
      <c r="K4" s="6">
        <v>7.329116948838367E-2</v>
      </c>
      <c r="L4" s="6">
        <f>SUM(B4:K4)</f>
        <v>0.9992911694883837</v>
      </c>
      <c r="M4" s="6">
        <f>SUM(L4:L4)</f>
        <v>0.9992911694883837</v>
      </c>
    </row>
    <row r="5" spans="1:13" x14ac:dyDescent="0.25">
      <c r="A5" s="2" t="s">
        <v>16</v>
      </c>
      <c r="B5" s="6">
        <f t="shared" ref="B5:J5" si="0">B3/$M$3</f>
        <v>0.36174101170895334</v>
      </c>
      <c r="C5" s="6">
        <f t="shared" si="0"/>
        <v>8.505330778490186E-2</v>
      </c>
      <c r="D5" s="6">
        <f t="shared" si="0"/>
        <v>9.5326870294811933E-2</v>
      </c>
      <c r="E5" s="6">
        <f t="shared" si="0"/>
        <v>9.5199094638625914E-2</v>
      </c>
      <c r="F5" s="6">
        <f t="shared" si="0"/>
        <v>0.10315127842653821</v>
      </c>
      <c r="G5" s="6">
        <f t="shared" si="0"/>
        <v>5.3410659770376769E-2</v>
      </c>
      <c r="H5" s="6">
        <f t="shared" si="0"/>
        <v>2.3583636497631632E-2</v>
      </c>
      <c r="I5" s="6">
        <f t="shared" si="0"/>
        <v>3.8393184553918581E-2</v>
      </c>
      <c r="J5" s="6">
        <f t="shared" si="0"/>
        <v>7.084978683585802E-2</v>
      </c>
      <c r="K5" s="6">
        <v>7.329116948838367E-2</v>
      </c>
      <c r="L5" s="6">
        <f>L3/$M$3</f>
        <v>1</v>
      </c>
      <c r="M5" s="6">
        <f>SUM(L5:L5)</f>
        <v>1</v>
      </c>
    </row>
    <row r="6" spans="1:13" x14ac:dyDescent="0.2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25">
      <c r="A7" s="2" t="s">
        <v>8</v>
      </c>
      <c r="B7" s="5">
        <v>323958.61</v>
      </c>
      <c r="C7" s="5">
        <v>76169.83</v>
      </c>
      <c r="D7" s="5">
        <v>85370.36</v>
      </c>
      <c r="E7" s="5">
        <v>85255.93</v>
      </c>
      <c r="F7" s="5">
        <v>92377.54</v>
      </c>
      <c r="G7" s="5">
        <v>47832.13</v>
      </c>
      <c r="H7" s="5">
        <v>21120.42</v>
      </c>
      <c r="I7" s="5">
        <v>34383.17</v>
      </c>
      <c r="J7" s="5">
        <v>63449.81</v>
      </c>
      <c r="K7" s="5">
        <v>65636.199999999953</v>
      </c>
      <c r="L7" s="8">
        <f>SUM(B7:K7)</f>
        <v>895554</v>
      </c>
      <c r="M7" s="8">
        <v>895554</v>
      </c>
    </row>
    <row r="8" spans="1:13" x14ac:dyDescent="0.25">
      <c r="A8" s="2" t="s">
        <v>12</v>
      </c>
      <c r="B8" s="7">
        <v>15000</v>
      </c>
      <c r="C8" s="7">
        <v>4200</v>
      </c>
      <c r="D8" s="7">
        <v>6324.92</v>
      </c>
      <c r="E8" s="7">
        <v>4500</v>
      </c>
      <c r="F8" s="7">
        <v>6199.92</v>
      </c>
      <c r="G8" s="7">
        <v>3199.92</v>
      </c>
      <c r="H8" s="7">
        <v>4000.08</v>
      </c>
      <c r="I8" s="7">
        <v>3000</v>
      </c>
      <c r="J8" s="7">
        <v>0</v>
      </c>
      <c r="K8" s="7">
        <v>221.16000000000349</v>
      </c>
      <c r="L8" s="7">
        <f>SUM(B8:K8)</f>
        <v>46646</v>
      </c>
      <c r="M8" s="7">
        <v>46646</v>
      </c>
    </row>
    <row r="9" spans="1:13" x14ac:dyDescent="0.25">
      <c r="A9" s="2" t="s">
        <v>13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-4720</v>
      </c>
      <c r="K9" s="7"/>
      <c r="L9" s="7">
        <f>SUM(B9:K9)</f>
        <v>-4720</v>
      </c>
      <c r="M9" s="4"/>
    </row>
    <row r="10" spans="1:13" x14ac:dyDescent="0.25">
      <c r="A10" s="3" t="s">
        <v>17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-67042</v>
      </c>
      <c r="L10" s="7">
        <f>SUM(B10:K10)</f>
        <v>-67042</v>
      </c>
      <c r="M10" s="4"/>
    </row>
    <row r="11" spans="1:13" x14ac:dyDescent="0.25">
      <c r="A11" s="3" t="s">
        <v>18</v>
      </c>
      <c r="B11" s="7">
        <f>L11*B5</f>
        <v>-10.490489339559646</v>
      </c>
      <c r="C11" s="7">
        <f>L11*C5</f>
        <v>-2.466545925762154</v>
      </c>
      <c r="D11" s="7">
        <f>L11*D5</f>
        <v>-2.764479238549546</v>
      </c>
      <c r="E11" s="7">
        <f>L11*E5</f>
        <v>-2.7607737445201517</v>
      </c>
      <c r="F11" s="7">
        <f>L11*F5</f>
        <v>-2.9913870743696078</v>
      </c>
      <c r="G11" s="7">
        <f>L11*G5</f>
        <v>-1.5489091333409264</v>
      </c>
      <c r="H11" s="7">
        <f>L11*H5</f>
        <v>-0.68392545843131736</v>
      </c>
      <c r="I11" s="7">
        <f>L11*I5</f>
        <v>-1.1134023520636389</v>
      </c>
      <c r="J11" s="7">
        <f>L11*J5</f>
        <v>-2.0546438182398825</v>
      </c>
      <c r="K11" s="7">
        <f>L11*K5</f>
        <v>-2.1254439151631264</v>
      </c>
      <c r="L11" s="7">
        <v>-29</v>
      </c>
      <c r="M11" s="4"/>
    </row>
    <row r="12" spans="1:13" x14ac:dyDescent="0.25">
      <c r="A12" s="3" t="s">
        <v>19</v>
      </c>
      <c r="B12" s="7">
        <f>L12*B5</f>
        <v>14923.62543805287</v>
      </c>
      <c r="C12" s="7">
        <f>L12*C5</f>
        <v>3508.8742126661264</v>
      </c>
      <c r="D12" s="7">
        <f>L12*D5</f>
        <v>3932.7100340124662</v>
      </c>
      <c r="E12" s="7">
        <f>L12*E5</f>
        <v>3927.4386493165121</v>
      </c>
      <c r="F12" s="7">
        <f>L12*F5</f>
        <v>4255.5059914868334</v>
      </c>
      <c r="G12" s="7">
        <f>L12*G5</f>
        <v>2203.4567688268935</v>
      </c>
      <c r="H12" s="7">
        <f>L12*H5</f>
        <v>972.94292370979292</v>
      </c>
      <c r="I12" s="7">
        <f>L12*I5</f>
        <v>1583.9108287719112</v>
      </c>
      <c r="J12" s="7">
        <f>L12*J5</f>
        <v>2922.9079559133224</v>
      </c>
      <c r="K12" s="7">
        <f>L12*K5</f>
        <v>3023.6271972432683</v>
      </c>
      <c r="L12" s="7">
        <v>41255</v>
      </c>
      <c r="M12" s="4"/>
    </row>
    <row r="13" spans="1:13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t="s">
        <v>20</v>
      </c>
      <c r="B14" s="8">
        <f>SUM(B7:B13)</f>
        <v>353871.74494871328</v>
      </c>
      <c r="C14" s="8">
        <f>SUM(C7:C13)</f>
        <v>83876.237666740359</v>
      </c>
      <c r="D14" s="8">
        <f t="shared" ref="D14:K14" si="1">SUM(D7:D13)</f>
        <v>95625.225554773904</v>
      </c>
      <c r="E14" s="8">
        <f t="shared" si="1"/>
        <v>93680.607875571979</v>
      </c>
      <c r="F14" s="8">
        <f t="shared" si="1"/>
        <v>102829.97460441245</v>
      </c>
      <c r="G14" s="8">
        <f t="shared" si="1"/>
        <v>53233.957859693546</v>
      </c>
      <c r="H14" s="8">
        <f t="shared" si="1"/>
        <v>26092.758998251364</v>
      </c>
      <c r="I14" s="8">
        <f t="shared" si="1"/>
        <v>38965.967426419847</v>
      </c>
      <c r="J14" s="8">
        <f t="shared" si="1"/>
        <v>61650.663312095079</v>
      </c>
      <c r="K14" s="8">
        <f t="shared" si="1"/>
        <v>1836.8617533280622</v>
      </c>
      <c r="L14" s="8">
        <f>SUM(B14:K14)</f>
        <v>911663.99999999988</v>
      </c>
      <c r="M14" s="7">
        <f>SUM(L8:L12)+M3</f>
        <v>911664</v>
      </c>
    </row>
    <row r="15" spans="1:13" x14ac:dyDescent="0.25">
      <c r="A15" t="s">
        <v>21</v>
      </c>
      <c r="B15" s="6">
        <f>B14/$M$14</f>
        <v>0.38816027061363978</v>
      </c>
      <c r="C15" s="6">
        <f t="shared" ref="C15:K15" si="2">C14/$M$14</f>
        <v>9.2003454854793387E-2</v>
      </c>
      <c r="D15" s="6">
        <f t="shared" si="2"/>
        <v>0.10489086500593849</v>
      </c>
      <c r="E15" s="6">
        <f t="shared" si="2"/>
        <v>0.1027578229211332</v>
      </c>
      <c r="F15" s="6">
        <f t="shared" si="2"/>
        <v>0.11279372071773422</v>
      </c>
      <c r="G15" s="6">
        <f t="shared" si="2"/>
        <v>5.8392080700448351E-2</v>
      </c>
      <c r="H15" s="6">
        <f t="shared" si="2"/>
        <v>2.8621025946238266E-2</v>
      </c>
      <c r="I15" s="6">
        <f t="shared" si="2"/>
        <v>4.2741588377318666E-2</v>
      </c>
      <c r="J15" s="6">
        <f t="shared" si="2"/>
        <v>6.7624325751696981E-2</v>
      </c>
      <c r="K15" s="6">
        <f t="shared" si="2"/>
        <v>2.0148451110585282E-3</v>
      </c>
      <c r="L15" s="4"/>
      <c r="M15" s="4"/>
    </row>
    <row r="16" spans="1:13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I17" s="1"/>
    </row>
    <row r="18" spans="1:13" x14ac:dyDescent="0.25">
      <c r="A18" s="2"/>
      <c r="B18" s="4" t="s">
        <v>0</v>
      </c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  <c r="J18" s="4" t="s">
        <v>10</v>
      </c>
      <c r="K18" s="4" t="s">
        <v>14</v>
      </c>
      <c r="L18" s="4" t="s">
        <v>11</v>
      </c>
      <c r="M18" s="2"/>
    </row>
    <row r="19" spans="1:13" x14ac:dyDescent="0.25">
      <c r="A19" s="2" t="s">
        <v>20</v>
      </c>
      <c r="B19" s="5">
        <f>B14</f>
        <v>353871.74494871328</v>
      </c>
      <c r="C19" s="5">
        <f>C14</f>
        <v>83876.237666740359</v>
      </c>
      <c r="D19" s="5">
        <f>D14</f>
        <v>95625.225554773904</v>
      </c>
      <c r="E19" s="5">
        <f>E14</f>
        <v>93680.607875571979</v>
      </c>
      <c r="F19" s="5">
        <f t="shared" ref="F19:K19" si="3">F14</f>
        <v>102829.97460441245</v>
      </c>
      <c r="G19" s="5">
        <f t="shared" si="3"/>
        <v>53233.957859693546</v>
      </c>
      <c r="H19" s="5">
        <f t="shared" si="3"/>
        <v>26092.758998251364</v>
      </c>
      <c r="I19" s="5">
        <f t="shared" si="3"/>
        <v>38965.967426419847</v>
      </c>
      <c r="J19" s="5">
        <f t="shared" si="3"/>
        <v>61650.663312095079</v>
      </c>
      <c r="K19" s="5">
        <f t="shared" si="3"/>
        <v>1836.8617533280622</v>
      </c>
      <c r="L19" s="8">
        <f>SUM(B19:K19)</f>
        <v>911663.99999999988</v>
      </c>
      <c r="M19" s="9"/>
    </row>
    <row r="20" spans="1:13" x14ac:dyDescent="0.25">
      <c r="A20" s="2" t="s">
        <v>16</v>
      </c>
      <c r="B20" s="6">
        <f>B15</f>
        <v>0.38816027061363978</v>
      </c>
      <c r="C20" s="6">
        <f t="shared" ref="C20:K20" si="4">C15</f>
        <v>9.2003454854793387E-2</v>
      </c>
      <c r="D20" s="6">
        <f t="shared" si="4"/>
        <v>0.10489086500593849</v>
      </c>
      <c r="E20" s="6">
        <f t="shared" si="4"/>
        <v>0.1027578229211332</v>
      </c>
      <c r="F20" s="6">
        <f t="shared" si="4"/>
        <v>0.11279372071773422</v>
      </c>
      <c r="G20" s="6">
        <f t="shared" si="4"/>
        <v>5.8392080700448351E-2</v>
      </c>
      <c r="H20" s="6">
        <f t="shared" si="4"/>
        <v>2.8621025946238266E-2</v>
      </c>
      <c r="I20" s="6">
        <f t="shared" si="4"/>
        <v>4.2741588377318666E-2</v>
      </c>
      <c r="J20" s="6">
        <f t="shared" si="4"/>
        <v>6.7624325751696981E-2</v>
      </c>
      <c r="K20" s="6">
        <f t="shared" si="4"/>
        <v>2.0148451110585282E-3</v>
      </c>
      <c r="L20" s="6">
        <f>SUM(B20:K20)</f>
        <v>0.99999999999999989</v>
      </c>
      <c r="M20" s="10"/>
    </row>
    <row r="21" spans="1:13" x14ac:dyDescent="0.25">
      <c r="A21" s="2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2"/>
    </row>
    <row r="22" spans="1:13" x14ac:dyDescent="0.25">
      <c r="A22" s="2" t="s">
        <v>20</v>
      </c>
      <c r="B22" s="5">
        <f>B19</f>
        <v>353871.74494871328</v>
      </c>
      <c r="C22" s="5">
        <f t="shared" ref="C22:K22" si="5">C19</f>
        <v>83876.237666740359</v>
      </c>
      <c r="D22" s="5">
        <f t="shared" si="5"/>
        <v>95625.225554773904</v>
      </c>
      <c r="E22" s="5">
        <f t="shared" si="5"/>
        <v>93680.607875571979</v>
      </c>
      <c r="F22" s="5">
        <f t="shared" si="5"/>
        <v>102829.97460441245</v>
      </c>
      <c r="G22" s="5">
        <f t="shared" si="5"/>
        <v>53233.957859693546</v>
      </c>
      <c r="H22" s="5">
        <f t="shared" si="5"/>
        <v>26092.758998251364</v>
      </c>
      <c r="I22" s="5">
        <f t="shared" si="5"/>
        <v>38965.967426419847</v>
      </c>
      <c r="J22" s="5">
        <f t="shared" si="5"/>
        <v>61650.663312095079</v>
      </c>
      <c r="K22" s="5">
        <f t="shared" si="5"/>
        <v>1836.8617533280622</v>
      </c>
      <c r="L22" s="8">
        <f>SUM(B22:K22)</f>
        <v>911663.99999999988</v>
      </c>
      <c r="M22" s="9"/>
    </row>
    <row r="23" spans="1:13" x14ac:dyDescent="0.25">
      <c r="A23" s="2" t="s">
        <v>22</v>
      </c>
      <c r="B23" s="7">
        <v>15000</v>
      </c>
      <c r="C23" s="7">
        <v>4200</v>
      </c>
      <c r="D23" s="7">
        <v>6499.92</v>
      </c>
      <c r="E23" s="7">
        <v>4500</v>
      </c>
      <c r="F23" s="7">
        <v>6199.92</v>
      </c>
      <c r="G23" s="7">
        <v>3199.92</v>
      </c>
      <c r="H23" s="7">
        <v>2000.04</v>
      </c>
      <c r="I23" s="7">
        <v>3000</v>
      </c>
      <c r="J23" s="7">
        <v>0</v>
      </c>
      <c r="K23" s="7">
        <v>275.2</v>
      </c>
      <c r="L23" s="7">
        <f>SUM(B23:K23)</f>
        <v>44874.999999999993</v>
      </c>
      <c r="M23" s="11"/>
    </row>
    <row r="24" spans="1:13" x14ac:dyDescent="0.25">
      <c r="A24" s="2" t="s">
        <v>23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-4720</v>
      </c>
      <c r="K24" s="7"/>
      <c r="L24" s="7">
        <f>SUM(B24:K24)</f>
        <v>-4720</v>
      </c>
      <c r="M24" s="11"/>
    </row>
    <row r="25" spans="1:13" x14ac:dyDescent="0.25">
      <c r="A25" s="3" t="s">
        <v>17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f>SUM(B25:K25)</f>
        <v>0</v>
      </c>
      <c r="M25" s="2"/>
    </row>
    <row r="26" spans="1:13" x14ac:dyDescent="0.25">
      <c r="A26" s="3" t="s">
        <v>18</v>
      </c>
      <c r="B26" s="7">
        <f>L26*B20</f>
        <v>-972.34147788716768</v>
      </c>
      <c r="C26" s="7">
        <f>L26*C20</f>
        <v>-230.46865441125743</v>
      </c>
      <c r="D26" s="7">
        <f>L26*D20</f>
        <v>-262.75161683987591</v>
      </c>
      <c r="E26" s="7">
        <f>L26*E20</f>
        <v>-257.40834641743868</v>
      </c>
      <c r="F26" s="7">
        <f>L26*F20</f>
        <v>-282.54827039792423</v>
      </c>
      <c r="G26" s="7">
        <f>L26*G20</f>
        <v>-146.27216215462312</v>
      </c>
      <c r="H26" s="7">
        <f>L26*H20</f>
        <v>-71.695669995326853</v>
      </c>
      <c r="I26" s="7">
        <f>L26*I20</f>
        <v>-107.06767888518326</v>
      </c>
      <c r="J26" s="7">
        <f>L26*J20</f>
        <v>-169.39893600800093</v>
      </c>
      <c r="K26" s="7">
        <f>L26*K20</f>
        <v>-5.0471870032016133</v>
      </c>
      <c r="L26" s="7">
        <v>-2505</v>
      </c>
      <c r="M26" s="2"/>
    </row>
    <row r="27" spans="1:13" x14ac:dyDescent="0.25">
      <c r="A27" s="3" t="s">
        <v>19</v>
      </c>
      <c r="B27" s="7">
        <f>L27*B20</f>
        <v>21135.326734912687</v>
      </c>
      <c r="C27" s="7">
        <f>L27*C20</f>
        <v>5009.5881168434998</v>
      </c>
      <c r="D27" s="7">
        <f>L27*D20</f>
        <v>5711.3075995733507</v>
      </c>
      <c r="E27" s="7">
        <f>L27*E20</f>
        <v>5595.1634580557029</v>
      </c>
      <c r="F27" s="7">
        <f>L27*F20</f>
        <v>6141.6180930806286</v>
      </c>
      <c r="G27" s="7">
        <f>L27*G20</f>
        <v>3179.4487941394127</v>
      </c>
      <c r="H27" s="7">
        <f>L27*H20</f>
        <v>1558.4148627726736</v>
      </c>
      <c r="I27" s="7">
        <f>L27*I20</f>
        <v>2327.2794871450014</v>
      </c>
      <c r="J27" s="7">
        <f>L27*J20</f>
        <v>3682.1445371799005</v>
      </c>
      <c r="K27" s="7">
        <f>L27*K20</f>
        <v>109.70831629713686</v>
      </c>
      <c r="L27" s="7">
        <v>54450</v>
      </c>
      <c r="M27" s="2"/>
    </row>
    <row r="28" spans="1:13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2"/>
    </row>
    <row r="29" spans="1:13" x14ac:dyDescent="0.25">
      <c r="A29" t="s">
        <v>24</v>
      </c>
      <c r="B29" s="8">
        <f>SUM(B22:B28)</f>
        <v>389034.7302057388</v>
      </c>
      <c r="C29" s="8">
        <f>SUM(C22:C28)</f>
        <v>92855.357129172597</v>
      </c>
      <c r="D29" s="8">
        <f t="shared" ref="D29:K29" si="6">SUM(D22:D28)</f>
        <v>107573.70153750738</v>
      </c>
      <c r="E29" s="8">
        <f t="shared" si="6"/>
        <v>103518.36298721025</v>
      </c>
      <c r="F29" s="8">
        <f t="shared" si="6"/>
        <v>114888.96442709515</v>
      </c>
      <c r="G29" s="8">
        <f t="shared" si="6"/>
        <v>59467.054491678333</v>
      </c>
      <c r="H29" s="8">
        <f t="shared" si="6"/>
        <v>29579.518191028714</v>
      </c>
      <c r="I29" s="8">
        <f t="shared" si="6"/>
        <v>44186.179234679665</v>
      </c>
      <c r="J29" s="8">
        <f t="shared" si="6"/>
        <v>60443.408913266976</v>
      </c>
      <c r="K29" s="8">
        <f t="shared" si="6"/>
        <v>2216.7228826219971</v>
      </c>
      <c r="L29" s="8">
        <f>SUM(B29:K29)</f>
        <v>1003764</v>
      </c>
      <c r="M29" s="11"/>
    </row>
    <row r="30" spans="1:13" x14ac:dyDescent="0.25">
      <c r="A30" t="s">
        <v>25</v>
      </c>
      <c r="B30" s="6">
        <f t="shared" ref="B30:K30" si="7">B29/$L$29</f>
        <v>0.38757589453869518</v>
      </c>
      <c r="C30" s="6">
        <f t="shared" si="7"/>
        <v>9.2507160178261619E-2</v>
      </c>
      <c r="D30" s="6">
        <f t="shared" si="7"/>
        <v>0.10717031248132766</v>
      </c>
      <c r="E30" s="6">
        <f t="shared" si="7"/>
        <v>0.10313018098597902</v>
      </c>
      <c r="F30" s="6">
        <f t="shared" si="7"/>
        <v>0.1144581439731801</v>
      </c>
      <c r="G30" s="6">
        <f t="shared" si="7"/>
        <v>5.9244059850401425E-2</v>
      </c>
      <c r="H30" s="6">
        <f t="shared" si="7"/>
        <v>2.946859838670117E-2</v>
      </c>
      <c r="I30" s="6">
        <f t="shared" si="7"/>
        <v>4.4020486124905521E-2</v>
      </c>
      <c r="J30" s="6">
        <f t="shared" si="7"/>
        <v>6.0216753054768826E-2</v>
      </c>
      <c r="K30" s="6">
        <f t="shared" si="7"/>
        <v>2.2084104257793636E-3</v>
      </c>
      <c r="L30" s="6">
        <f>SUM(B30:K30)</f>
        <v>0.99999999999999978</v>
      </c>
      <c r="M30" s="2"/>
    </row>
    <row r="31" spans="1:13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2"/>
    </row>
    <row r="32" spans="1:13" ht="15.75" thickBot="1" x14ac:dyDescent="0.3"/>
    <row r="33" spans="1:13" s="13" customFormat="1" x14ac:dyDescent="0.25">
      <c r="A33" s="16"/>
      <c r="B33" s="17" t="s">
        <v>0</v>
      </c>
      <c r="C33" s="17" t="s">
        <v>1</v>
      </c>
      <c r="D33" s="17" t="s">
        <v>2</v>
      </c>
      <c r="E33" s="17" t="s">
        <v>3</v>
      </c>
      <c r="F33" s="17" t="s">
        <v>4</v>
      </c>
      <c r="G33" s="17" t="s">
        <v>5</v>
      </c>
      <c r="H33" s="17" t="s">
        <v>6</v>
      </c>
      <c r="I33" s="17" t="s">
        <v>7</v>
      </c>
      <c r="J33" s="17" t="s">
        <v>10</v>
      </c>
      <c r="K33" s="17" t="s">
        <v>14</v>
      </c>
      <c r="L33" s="18" t="s">
        <v>11</v>
      </c>
    </row>
    <row r="34" spans="1:13" x14ac:dyDescent="0.25">
      <c r="A34" s="19" t="s">
        <v>24</v>
      </c>
      <c r="B34" s="5">
        <f>B29</f>
        <v>389034.7302057388</v>
      </c>
      <c r="C34" s="5">
        <f>C29</f>
        <v>92855.357129172597</v>
      </c>
      <c r="D34" s="5">
        <f>D29</f>
        <v>107573.70153750738</v>
      </c>
      <c r="E34" s="5">
        <f>E29</f>
        <v>103518.36298721025</v>
      </c>
      <c r="F34" s="5">
        <f t="shared" ref="F34:K34" si="8">F29</f>
        <v>114888.96442709515</v>
      </c>
      <c r="G34" s="5">
        <f t="shared" si="8"/>
        <v>59467.054491678333</v>
      </c>
      <c r="H34" s="5">
        <f t="shared" si="8"/>
        <v>29579.518191028714</v>
      </c>
      <c r="I34" s="5">
        <f t="shared" si="8"/>
        <v>44186.179234679665</v>
      </c>
      <c r="J34" s="5">
        <f t="shared" si="8"/>
        <v>60443.408913266976</v>
      </c>
      <c r="K34" s="5">
        <f t="shared" si="8"/>
        <v>2216.7228826219971</v>
      </c>
      <c r="L34" s="20">
        <f>SUM(B34:K34)</f>
        <v>1003764</v>
      </c>
    </row>
    <row r="35" spans="1:13" x14ac:dyDescent="0.25">
      <c r="A35" s="19" t="s">
        <v>16</v>
      </c>
      <c r="B35" s="6">
        <f>B30</f>
        <v>0.38757589453869518</v>
      </c>
      <c r="C35" s="6">
        <f t="shared" ref="C35:K35" si="9">C30</f>
        <v>9.2507160178261619E-2</v>
      </c>
      <c r="D35" s="6">
        <f t="shared" si="9"/>
        <v>0.10717031248132766</v>
      </c>
      <c r="E35" s="6">
        <f t="shared" si="9"/>
        <v>0.10313018098597902</v>
      </c>
      <c r="F35" s="6">
        <f t="shared" si="9"/>
        <v>0.1144581439731801</v>
      </c>
      <c r="G35" s="6">
        <f t="shared" si="9"/>
        <v>5.9244059850401425E-2</v>
      </c>
      <c r="H35" s="6">
        <f>H30</f>
        <v>2.946859838670117E-2</v>
      </c>
      <c r="I35" s="6">
        <f t="shared" si="9"/>
        <v>4.4020486124905521E-2</v>
      </c>
      <c r="J35" s="6">
        <f t="shared" si="9"/>
        <v>6.0216753054768826E-2</v>
      </c>
      <c r="K35" s="6">
        <f t="shared" si="9"/>
        <v>2.2084104257793636E-3</v>
      </c>
      <c r="L35" s="21">
        <f>SUM(B35:K35)</f>
        <v>0.99999999999999978</v>
      </c>
    </row>
    <row r="36" spans="1:13" x14ac:dyDescent="0.25">
      <c r="A36" s="19"/>
      <c r="B36" s="4"/>
      <c r="C36" s="4"/>
      <c r="D36" s="4"/>
      <c r="E36" s="4"/>
      <c r="F36" s="4"/>
      <c r="G36" s="4"/>
      <c r="H36" s="4"/>
      <c r="I36" s="4"/>
      <c r="J36" s="4"/>
      <c r="K36" s="4"/>
      <c r="L36" s="22"/>
    </row>
    <row r="37" spans="1:13" x14ac:dyDescent="0.25">
      <c r="A37" s="19" t="s">
        <v>24</v>
      </c>
      <c r="B37" s="5">
        <f>B34</f>
        <v>389034.7302057388</v>
      </c>
      <c r="C37" s="5">
        <f t="shared" ref="C37:K37" si="10">C34</f>
        <v>92855.357129172597</v>
      </c>
      <c r="D37" s="5">
        <f t="shared" si="10"/>
        <v>107573.70153750738</v>
      </c>
      <c r="E37" s="5">
        <f t="shared" si="10"/>
        <v>103518.36298721025</v>
      </c>
      <c r="F37" s="5">
        <f t="shared" si="10"/>
        <v>114888.96442709515</v>
      </c>
      <c r="G37" s="5">
        <f t="shared" si="10"/>
        <v>59467.054491678333</v>
      </c>
      <c r="H37" s="5">
        <f t="shared" si="10"/>
        <v>29579.518191028714</v>
      </c>
      <c r="I37" s="5">
        <f t="shared" si="10"/>
        <v>44186.179234679665</v>
      </c>
      <c r="J37" s="5">
        <f t="shared" si="10"/>
        <v>60443.408913266976</v>
      </c>
      <c r="K37" s="5">
        <f t="shared" si="10"/>
        <v>2216.7228826219971</v>
      </c>
      <c r="L37" s="20">
        <f>SUM(B37:K37)</f>
        <v>1003764</v>
      </c>
    </row>
    <row r="38" spans="1:13" x14ac:dyDescent="0.25">
      <c r="A38" s="19" t="s">
        <v>26</v>
      </c>
      <c r="B38" s="7">
        <v>15000</v>
      </c>
      <c r="C38" s="7">
        <v>4200</v>
      </c>
      <c r="D38" s="7">
        <v>6499.92</v>
      </c>
      <c r="E38" s="7">
        <v>4500</v>
      </c>
      <c r="F38" s="7">
        <v>6199.92</v>
      </c>
      <c r="G38" s="7">
        <v>3499.92</v>
      </c>
      <c r="H38" s="7">
        <v>726.48</v>
      </c>
      <c r="I38" s="7">
        <v>2133.2800000000002</v>
      </c>
      <c r="J38" s="7">
        <v>0</v>
      </c>
      <c r="K38" s="7">
        <v>340.48</v>
      </c>
      <c r="L38" s="23">
        <f>SUM(B38:K38)</f>
        <v>43100</v>
      </c>
      <c r="M38" s="1"/>
    </row>
    <row r="39" spans="1:13" x14ac:dyDescent="0.25">
      <c r="A39" s="19" t="s">
        <v>27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-6360</v>
      </c>
      <c r="K39" s="7"/>
      <c r="L39" s="23">
        <f>SUM(B39:K39)</f>
        <v>-6360</v>
      </c>
    </row>
    <row r="40" spans="1:13" x14ac:dyDescent="0.25">
      <c r="A40" s="24" t="s">
        <v>17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-30306</v>
      </c>
      <c r="I40" s="7">
        <v>0</v>
      </c>
      <c r="J40" s="7">
        <v>0</v>
      </c>
      <c r="K40" s="7">
        <v>0</v>
      </c>
      <c r="L40" s="23">
        <f>SUM(B40:K40)</f>
        <v>-30306</v>
      </c>
    </row>
    <row r="41" spans="1:13" s="13" customFormat="1" x14ac:dyDescent="0.25">
      <c r="A41" s="25" t="s">
        <v>31</v>
      </c>
      <c r="B41" s="14">
        <f>SUM(B37:B40)</f>
        <v>404034.7302057388</v>
      </c>
      <c r="C41" s="14">
        <f t="shared" ref="C41:K41" si="11">SUM(C37:C40)</f>
        <v>97055.357129172597</v>
      </c>
      <c r="D41" s="14">
        <f t="shared" si="11"/>
        <v>114073.62153750738</v>
      </c>
      <c r="E41" s="14">
        <f t="shared" si="11"/>
        <v>108018.36298721025</v>
      </c>
      <c r="F41" s="14">
        <f t="shared" si="11"/>
        <v>121088.88442709515</v>
      </c>
      <c r="G41" s="14">
        <f t="shared" si="11"/>
        <v>62966.974491678331</v>
      </c>
      <c r="H41" s="14">
        <f t="shared" si="11"/>
        <v>-1.8089712866640184E-3</v>
      </c>
      <c r="I41" s="14">
        <f t="shared" si="11"/>
        <v>46319.459234679663</v>
      </c>
      <c r="J41" s="14">
        <f t="shared" si="11"/>
        <v>54083.408913266976</v>
      </c>
      <c r="K41" s="14">
        <f t="shared" si="11"/>
        <v>2557.2028826219971</v>
      </c>
      <c r="L41" s="26">
        <f>SUM(B41:K41)</f>
        <v>1010197.9999999999</v>
      </c>
    </row>
    <row r="42" spans="1:13" s="13" customFormat="1" x14ac:dyDescent="0.25">
      <c r="A42" s="25" t="s">
        <v>32</v>
      </c>
      <c r="B42" s="15">
        <f>B41/$L$41</f>
        <v>0.39995597913056535</v>
      </c>
      <c r="C42" s="15">
        <f t="shared" ref="C42:K42" si="12">C41/$L$41</f>
        <v>9.6075578380844753E-2</v>
      </c>
      <c r="D42" s="15">
        <f t="shared" si="12"/>
        <v>0.1129220425476069</v>
      </c>
      <c r="E42" s="15">
        <f t="shared" si="12"/>
        <v>0.10692791213921454</v>
      </c>
      <c r="F42" s="15">
        <f t="shared" si="12"/>
        <v>0.11986648600283822</v>
      </c>
      <c r="G42" s="15">
        <f t="shared" si="12"/>
        <v>6.233131969344459E-2</v>
      </c>
      <c r="H42" s="15">
        <f t="shared" si="12"/>
        <v>-1.7907096298587193E-9</v>
      </c>
      <c r="I42" s="15">
        <f t="shared" si="12"/>
        <v>4.5851861946548764E-2</v>
      </c>
      <c r="J42" s="15">
        <f t="shared" si="12"/>
        <v>5.3537434159706299E-2</v>
      </c>
      <c r="K42" s="15">
        <f t="shared" si="12"/>
        <v>2.5313877899401874E-3</v>
      </c>
      <c r="L42" s="27">
        <f>SUM(B42:K42)</f>
        <v>1.0000000000000002</v>
      </c>
    </row>
    <row r="43" spans="1:13" s="13" customFormat="1" x14ac:dyDescent="0.25">
      <c r="A43" s="2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27"/>
    </row>
    <row r="44" spans="1:13" s="13" customFormat="1" x14ac:dyDescent="0.25">
      <c r="A44" s="25" t="s">
        <v>33</v>
      </c>
      <c r="B44" s="14">
        <f>B41</f>
        <v>404034.7302057388</v>
      </c>
      <c r="C44" s="14">
        <f>C41</f>
        <v>97055.357129172597</v>
      </c>
      <c r="D44" s="14">
        <f>D41</f>
        <v>114073.62153750738</v>
      </c>
      <c r="E44" s="14">
        <f t="shared" ref="E44:K44" si="13">E41</f>
        <v>108018.36298721025</v>
      </c>
      <c r="F44" s="14">
        <f t="shared" si="13"/>
        <v>121088.88442709515</v>
      </c>
      <c r="G44" s="14">
        <f t="shared" si="13"/>
        <v>62966.974491678331</v>
      </c>
      <c r="H44" s="14">
        <f t="shared" si="13"/>
        <v>-1.8089712866640184E-3</v>
      </c>
      <c r="I44" s="14">
        <f t="shared" si="13"/>
        <v>46319.459234679663</v>
      </c>
      <c r="J44" s="14">
        <f t="shared" si="13"/>
        <v>54083.408913266976</v>
      </c>
      <c r="K44" s="14">
        <f t="shared" si="13"/>
        <v>2557.2028826219971</v>
      </c>
      <c r="L44" s="26">
        <f>SUM(B44:K44)</f>
        <v>1010197.9999999999</v>
      </c>
    </row>
    <row r="45" spans="1:13" x14ac:dyDescent="0.25">
      <c r="A45" s="24" t="s">
        <v>18</v>
      </c>
      <c r="B45" s="7">
        <f>L45*B42</f>
        <v>-1691.8137917222914</v>
      </c>
      <c r="C45" s="7">
        <f>L45*C42</f>
        <v>-406.39969655097332</v>
      </c>
      <c r="D45" s="7">
        <f>L45*D42</f>
        <v>-477.66023997637723</v>
      </c>
      <c r="E45" s="7">
        <f>L45*E42</f>
        <v>-452.30506834887751</v>
      </c>
      <c r="F45" s="7">
        <f>L45*F42</f>
        <v>-507.03523579200566</v>
      </c>
      <c r="G45" s="7">
        <f>L45*G42</f>
        <v>-263.66148230327059</v>
      </c>
      <c r="H45" s="7">
        <f>L45*H42</f>
        <v>7.5747017343023825E-6</v>
      </c>
      <c r="I45" s="7">
        <f>L45*I42</f>
        <v>-193.95337603390126</v>
      </c>
      <c r="J45" s="7">
        <f>L45*J42</f>
        <v>-226.46334649555763</v>
      </c>
      <c r="K45" s="7">
        <f>L45*K42</f>
        <v>-10.707770351446992</v>
      </c>
      <c r="L45" s="23">
        <v>-4230</v>
      </c>
    </row>
    <row r="46" spans="1:13" x14ac:dyDescent="0.25">
      <c r="A46" s="24" t="s">
        <v>30</v>
      </c>
      <c r="B46" s="7">
        <f>L46*B42</f>
        <v>39542.847744680737</v>
      </c>
      <c r="C46" s="7">
        <f>L46*C42</f>
        <v>9498.8002833573591</v>
      </c>
      <c r="D46" s="7">
        <f>L46*D42</f>
        <v>11164.376502596799</v>
      </c>
      <c r="E46" s="7">
        <f>L46*E42</f>
        <v>10571.748817379863</v>
      </c>
      <c r="F46" s="7">
        <f>L46*F42</f>
        <v>11850.959738128609</v>
      </c>
      <c r="G46" s="7">
        <f>L46*G42</f>
        <v>6162.5729154514793</v>
      </c>
      <c r="H46" s="7">
        <f>L46*H42</f>
        <v>-1.7704387968487187E-4</v>
      </c>
      <c r="I46" s="7">
        <f>L46*I42</f>
        <v>4533.2818869313833</v>
      </c>
      <c r="J46" s="7">
        <f>L46*J42</f>
        <v>5293.1390405018419</v>
      </c>
      <c r="K46" s="7">
        <f>L46*K42</f>
        <v>250.27324801580644</v>
      </c>
      <c r="L46" s="23">
        <v>98868</v>
      </c>
    </row>
    <row r="47" spans="1:13" x14ac:dyDescent="0.25">
      <c r="A47" s="24" t="s">
        <v>19</v>
      </c>
      <c r="B47" s="7">
        <f>L47*B42</f>
        <v>22683.103400410884</v>
      </c>
      <c r="C47" s="7">
        <f>L47*C42</f>
        <v>5448.8303522912292</v>
      </c>
      <c r="D47" s="7">
        <f>L47*D42</f>
        <v>6404.2607210449778</v>
      </c>
      <c r="E47" s="7">
        <f>L47*E42</f>
        <v>6064.3096090634135</v>
      </c>
      <c r="F47" s="7">
        <f>L47*F42</f>
        <v>6798.107887164967</v>
      </c>
      <c r="G47" s="7">
        <f>L47*G42</f>
        <v>3535.0584650940164</v>
      </c>
      <c r="H47" s="7">
        <f>L47*H42</f>
        <v>-1.015583059478074E-4</v>
      </c>
      <c r="I47" s="7">
        <f>L47*I42</f>
        <v>2600.4424984365664</v>
      </c>
      <c r="J47" s="7">
        <f>L47*J42</f>
        <v>3036.3220409335831</v>
      </c>
      <c r="K47" s="7">
        <f>L47*K42</f>
        <v>143.56512711866779</v>
      </c>
      <c r="L47" s="23">
        <v>56714</v>
      </c>
      <c r="M47" s="12"/>
    </row>
    <row r="48" spans="1:13" x14ac:dyDescent="0.25">
      <c r="A48" s="19"/>
      <c r="B48" s="4"/>
      <c r="C48" s="4"/>
      <c r="D48" s="4"/>
      <c r="E48" s="4"/>
      <c r="F48" s="4"/>
      <c r="G48" s="4"/>
      <c r="H48" s="4"/>
      <c r="I48" s="4"/>
      <c r="J48" s="4"/>
      <c r="K48" s="4"/>
      <c r="L48" s="20">
        <f>SUM(L44:L47)</f>
        <v>1161550</v>
      </c>
    </row>
    <row r="49" spans="1:13" x14ac:dyDescent="0.25">
      <c r="A49" s="19" t="s">
        <v>28</v>
      </c>
      <c r="B49" s="8">
        <f>SUM(B44:B48)</f>
        <v>464568.86755910813</v>
      </c>
      <c r="C49" s="8">
        <f t="shared" ref="C49:K49" si="14">SUM(C44:C48)</f>
        <v>111596.58806827021</v>
      </c>
      <c r="D49" s="8">
        <f t="shared" si="14"/>
        <v>131164.59852117277</v>
      </c>
      <c r="E49" s="8">
        <f t="shared" si="14"/>
        <v>124202.11634530465</v>
      </c>
      <c r="F49" s="8">
        <f t="shared" si="14"/>
        <v>139230.91681659673</v>
      </c>
      <c r="G49" s="8">
        <f t="shared" si="14"/>
        <v>72400.944389920551</v>
      </c>
      <c r="H49" s="8">
        <f t="shared" si="14"/>
        <v>-2.0799987705623951E-3</v>
      </c>
      <c r="I49" s="8">
        <f t="shared" si="14"/>
        <v>53259.230244013714</v>
      </c>
      <c r="J49" s="8">
        <f t="shared" si="14"/>
        <v>62186.406648206845</v>
      </c>
      <c r="K49" s="8">
        <f t="shared" si="14"/>
        <v>2940.3334874050247</v>
      </c>
      <c r="L49" s="20">
        <f>SUM(B49:K49)</f>
        <v>1161549.9999999998</v>
      </c>
    </row>
    <row r="50" spans="1:13" x14ac:dyDescent="0.25">
      <c r="A50" s="19" t="s">
        <v>29</v>
      </c>
      <c r="B50" s="6">
        <f t="shared" ref="B50:K50" si="15">B49/$L$49</f>
        <v>0.39995597913056541</v>
      </c>
      <c r="C50" s="6">
        <f t="shared" si="15"/>
        <v>9.6075578380844767E-2</v>
      </c>
      <c r="D50" s="6">
        <f t="shared" si="15"/>
        <v>0.1129220425476069</v>
      </c>
      <c r="E50" s="6">
        <f t="shared" si="15"/>
        <v>0.10692791213921456</v>
      </c>
      <c r="F50" s="6">
        <f t="shared" si="15"/>
        <v>0.11986648600283824</v>
      </c>
      <c r="G50" s="6">
        <f t="shared" si="15"/>
        <v>6.233131969344459E-2</v>
      </c>
      <c r="H50" s="6">
        <f t="shared" si="15"/>
        <v>-1.7907096298587195E-9</v>
      </c>
      <c r="I50" s="6">
        <f t="shared" si="15"/>
        <v>4.5851861946548771E-2</v>
      </c>
      <c r="J50" s="6">
        <f t="shared" si="15"/>
        <v>5.3537434159706306E-2</v>
      </c>
      <c r="K50" s="6">
        <f t="shared" si="15"/>
        <v>2.5313877899401879E-3</v>
      </c>
      <c r="L50" s="21">
        <f>SUM(B50:K50)</f>
        <v>1.0000000000000002</v>
      </c>
    </row>
    <row r="51" spans="1:13" ht="15.75" thickBot="1" x14ac:dyDescent="0.3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30"/>
    </row>
    <row r="53" spans="1:13" x14ac:dyDescent="0.25">
      <c r="M53" s="12"/>
    </row>
  </sheetData>
  <pageMargins left="0.25" right="0.25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UTM-Systems - Admin., Development and Research S.L.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Lunnon</dc:creator>
  <cp:lastModifiedBy>Stacy</cp:lastModifiedBy>
  <cp:lastPrinted>2017-01-10T09:05:58Z</cp:lastPrinted>
  <dcterms:created xsi:type="dcterms:W3CDTF">2015-02-05T09:35:03Z</dcterms:created>
  <dcterms:modified xsi:type="dcterms:W3CDTF">2017-01-10T09:25:22Z</dcterms:modified>
</cp:coreProperties>
</file>