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nd Split" sheetId="1" r:id="rId4"/>
    <sheet state="visible" name="Contributions" sheetId="2" r:id="rId5"/>
    <sheet state="visible" name="Data Capture" sheetId="3" r:id="rId6"/>
    <sheet state="visible" name="Valuation" sheetId="4" r:id="rId7"/>
  </sheets>
  <definedNames/>
  <calcPr/>
  <extLst>
    <ext uri="GoogleSheetsCustomDataVersion1">
      <go:sheetsCustomData xmlns:go="http://customooxmlschemas.google.com/" r:id="rId8" roundtripDataSignature="AMtx7mizNKFvfe+3QSXlOZHOHOorxx/rLg=="/>
    </ext>
  </extLst>
</workbook>
</file>

<file path=xl/sharedStrings.xml><?xml version="1.0" encoding="utf-8"?>
<sst xmlns="http://schemas.openxmlformats.org/spreadsheetml/2006/main" count="246" uniqueCount="152">
  <si>
    <t>M HOLLAND</t>
  </si>
  <si>
    <t>S BEST</t>
  </si>
  <si>
    <t>D COATES</t>
  </si>
  <si>
    <t>G GERRED</t>
  </si>
  <si>
    <t>P HOLLAND</t>
  </si>
  <si>
    <t>S HOLLAND</t>
  </si>
  <si>
    <t>J WITTE</t>
  </si>
  <si>
    <t>A BEDFORD (retired)</t>
  </si>
  <si>
    <t>KIM LOMBARD</t>
  </si>
  <si>
    <t>MELISSA HOLLAND</t>
  </si>
  <si>
    <t>UNALLOCATED</t>
  </si>
  <si>
    <t>TOTAL FUND</t>
  </si>
  <si>
    <t>FUND SPLIT 31 MARCH 2016</t>
  </si>
  <si>
    <t>OUR % CALCULATIONS</t>
  </si>
  <si>
    <t>accounts show:</t>
  </si>
  <si>
    <t>difference of:</t>
  </si>
  <si>
    <t>CONTRIBUTIONS 2016-2017</t>
  </si>
  <si>
    <t>PENSION PAYMENTS 2016-2017</t>
  </si>
  <si>
    <t xml:space="preserve">TRANSFER OUT </t>
  </si>
  <si>
    <t>FEES</t>
  </si>
  <si>
    <t>CHANGE IN MARKET VALUE</t>
  </si>
  <si>
    <t>NET RENTAL INCOME</t>
  </si>
  <si>
    <t>difference in contributions</t>
  </si>
  <si>
    <t>FUND SPLIT 31 MARCH 2017</t>
  </si>
  <si>
    <t>% FUND SPLIT 31 MARCH 2017</t>
  </si>
  <si>
    <t>J WITTE (LEAVER)</t>
  </si>
  <si>
    <t>CONTRIBUTIONS 2017-2018</t>
  </si>
  <si>
    <t>PENSION PAYMENTS 2017-2018</t>
  </si>
  <si>
    <t>TRANSFERS IN</t>
  </si>
  <si>
    <t xml:space="preserve">TRANSFERS OUT </t>
  </si>
  <si>
    <t>INVESTMENT INCOME</t>
  </si>
  <si>
    <t>RE-ALLOCATED RIGHTS</t>
  </si>
  <si>
    <t>FUND SPLIT 31 MARCH 2018</t>
  </si>
  <si>
    <t>% FUND SPLIT 31 MARCH 2018</t>
  </si>
  <si>
    <t>Date of Birth:</t>
  </si>
  <si>
    <t>IAIN CRAIG</t>
  </si>
  <si>
    <t>ROGER BEST</t>
  </si>
  <si>
    <t>FUND SPLIT CARRIED FORWARD</t>
  </si>
  <si>
    <t>CONTRIBUTIONS 2018-2020</t>
  </si>
  <si>
    <t xml:space="preserve">PENSION PAYMENTS </t>
  </si>
  <si>
    <t>PCLS PAYMENT</t>
  </si>
  <si>
    <t>FUND SPLIT 31 MARCH 2020</t>
  </si>
  <si>
    <t>% FUND SPLIT 31 MARCH 2020</t>
  </si>
  <si>
    <t>Accounts C/B 31/03/19</t>
  </si>
  <si>
    <t>ADJUSTMENT FOR ACCOUNTS - DIFFERENCE IN CONTRIBUTIONS IN 2016/2017</t>
  </si>
  <si>
    <t>P HOLLAND PCLS</t>
  </si>
  <si>
    <t>P HOLLAND UNCRYSTALLISED</t>
  </si>
  <si>
    <t>MELISSA ROACH</t>
  </si>
  <si>
    <t>ACCOUNTS FIGURES</t>
  </si>
  <si>
    <t>FUND SPLIT 31 MARCH 2020 %</t>
  </si>
  <si>
    <t>FUND SPLIT 31 MARCH 2020 £</t>
  </si>
  <si>
    <t>DIFFERENCE</t>
  </si>
  <si>
    <t>CONTRIBUTIONS 2020-2020</t>
  </si>
  <si>
    <t>P HOLLAND CRYSTALLISED</t>
  </si>
  <si>
    <t>CONTRIBUTIONS 2020-2021</t>
  </si>
  <si>
    <t>ADJUSTMENT</t>
  </si>
  <si>
    <t>Share of Fund</t>
  </si>
  <si>
    <t>total cont</t>
  </si>
  <si>
    <t>Members 20/21</t>
  </si>
  <si>
    <t>Employee</t>
  </si>
  <si>
    <t>Company</t>
  </si>
  <si>
    <t>Total Contribution Employee and Company</t>
  </si>
  <si>
    <t xml:space="preserve"> Share of Fund</t>
  </si>
  <si>
    <t>Michael</t>
  </si>
  <si>
    <t>Holland</t>
  </si>
  <si>
    <t>Susan</t>
  </si>
  <si>
    <t>Phillip</t>
  </si>
  <si>
    <t>David</t>
  </si>
  <si>
    <t>Coates</t>
  </si>
  <si>
    <t>Simon</t>
  </si>
  <si>
    <t>Best</t>
  </si>
  <si>
    <t>Graham</t>
  </si>
  <si>
    <t>Gerred</t>
  </si>
  <si>
    <t>Kim</t>
  </si>
  <si>
    <t>Lombard</t>
  </si>
  <si>
    <t>Melissa</t>
  </si>
  <si>
    <t>Roach</t>
  </si>
  <si>
    <t>Iain</t>
  </si>
  <si>
    <t>Craig</t>
  </si>
  <si>
    <t>Roger</t>
  </si>
  <si>
    <t>diff</t>
  </si>
  <si>
    <t>RETURN YEAR ENDING:</t>
  </si>
  <si>
    <t>PP FEES</t>
  </si>
  <si>
    <t>Admin ID</t>
  </si>
  <si>
    <t>A0098529</t>
  </si>
  <si>
    <t xml:space="preserve">May </t>
  </si>
  <si>
    <t>Administrator</t>
  </si>
  <si>
    <t>Mr David Coates</t>
  </si>
  <si>
    <t>June</t>
  </si>
  <si>
    <t>Address</t>
  </si>
  <si>
    <t>4 Croft Close</t>
  </si>
  <si>
    <t>July</t>
  </si>
  <si>
    <t>Merton Bicester</t>
  </si>
  <si>
    <t>August</t>
  </si>
  <si>
    <t>Oxon OX25 2NQ</t>
  </si>
  <si>
    <t>September</t>
  </si>
  <si>
    <t>Scheme Name</t>
  </si>
  <si>
    <t>Universal Group Executive Pension Fund</t>
  </si>
  <si>
    <t>October</t>
  </si>
  <si>
    <t>PSTR</t>
  </si>
  <si>
    <t>November</t>
  </si>
  <si>
    <t>Members</t>
  </si>
  <si>
    <t>9 active members</t>
  </si>
  <si>
    <t>11 members in total - 2 awaiting transfers</t>
  </si>
  <si>
    <t>December</t>
  </si>
  <si>
    <t>January</t>
  </si>
  <si>
    <t>IN</t>
  </si>
  <si>
    <t>Accounts shows:</t>
  </si>
  <si>
    <t>February</t>
  </si>
  <si>
    <t>Employer Contributions</t>
  </si>
  <si>
    <t>March</t>
  </si>
  <si>
    <t>Member Contributions</t>
  </si>
  <si>
    <t>April</t>
  </si>
  <si>
    <t>Third Party Contributions</t>
  </si>
  <si>
    <t>Relief at Source Payments</t>
  </si>
  <si>
    <t>Transfers In</t>
  </si>
  <si>
    <t>Capital Sums Borrowed</t>
  </si>
  <si>
    <t>Melissa Holland</t>
  </si>
  <si>
    <t>Kim Lombard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</si>
  <si>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</si>
  <si>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</si>
  <si>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</si>
  <si>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</si>
  <si>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</si>
  <si>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</si>
  <si>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</si>
  <si>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</si>
  <si>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</si>
  <si>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Asset</t>
  </si>
  <si>
    <t>Valuation</t>
  </si>
  <si>
    <t>Date of 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</si>
  <si>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</si>
  <si>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</si>
  <si>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</si>
  <si>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</si>
  <si>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</si>
  <si>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</si>
  <si>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May</t>
  </si>
  <si>
    <t xml:space="preserve">July </t>
  </si>
  <si>
    <t>BANK BALANCE</t>
  </si>
  <si>
    <t>DEBTORS</t>
  </si>
  <si>
    <t>LIABILITIES</t>
  </si>
  <si>
    <t>MANAGED FUNDS</t>
  </si>
  <si>
    <t>PARK HOUSE, HIGH WYCOMBE - CONNECTED</t>
  </si>
  <si>
    <t>UNIT 13 REGENTS TRADE PARK, GOSPORT - CONNECTED</t>
  </si>
  <si>
    <t>included above</t>
  </si>
  <si>
    <t>1/3 ST JAMES ROAD, FORFAR - UN-CONNECTED</t>
  </si>
  <si>
    <t>Connected total</t>
  </si>
  <si>
    <t>UnConnected total</t>
  </si>
  <si>
    <t>Cash total</t>
  </si>
  <si>
    <t>Totals</t>
  </si>
  <si>
    <t>total rental income for year ending 31 March 2018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</si>
</sst>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[$£-809]* #,##0.00_-;\-[$£-809]* #,##0.00_-;_-[$£-809]* &quot;-&quot;??_-;_-@"/>
    <numFmt numFmtId="165" formatCode="_-&quot;£&quot;* #,##0.00_-;\-&quot;£&quot;* #,##0.00_-;_-&quot;£&quot;* &quot;-&quot;??_-;_-@"/>
    <numFmt numFmtId="166" formatCode="d/m/yyyy"/>
    <numFmt numFmtId="167" formatCode="_-* #,##0.00_-;\-* #,##0.00_-;_-* &quot;-&quot;??_-;_-@"/>
    <numFmt numFmtId="168" formatCode="&quot;£&quot;#,##0.00"/>
  </numFmts>
  <fonts count="18">
    <font>
      <sz val="11.0"/>
      <color theme="1"/>
      <name val="Arial"/>
    </font>
    <font>
      <b/>
      <sz val="11.0"/>
      <color theme="1"/>
      <name val="Calibri"/>
    </font>
    <font>
      <b/>
      <sz val="11.0"/>
      <color rgb="FFFF0000"/>
      <name val="Calibri"/>
    </font>
    <font>
      <sz val="11.0"/>
      <color theme="1"/>
      <name val="Calibri"/>
    </font>
    <font>
      <sz val="11.0"/>
      <color rgb="FF000000"/>
      <name val="Calibri"/>
    </font>
    <font>
      <b/>
      <sz val="11.0"/>
      <color theme="1"/>
      <name val="Arial"/>
    </font>
    <font>
      <color theme="1"/>
      <name val="Calibri"/>
    </font>
    <font>
      <sz val="10.0"/>
      <color theme="1"/>
      <name val="Arial"/>
    </font>
    <font>
      <sz val="10.0"/>
      <color theme="1"/>
      <name val="Calibri"/>
    </font>
    <font>
      <sz val="10.0"/>
      <color rgb="FF000000"/>
      <name val="Arial"/>
    </font>
    <font>
      <b/>
    </font>
    <font>
      <b/>
      <color theme="1"/>
      <name val="Calibri"/>
    </font>
    <font>
      <b/>
      <sz val="11.0"/>
      <color rgb="FF000000"/>
      <name val="Calibri"/>
    </font>
    <font/>
    <font>
      <sz val="11.0"/>
      <color rgb="FF000000"/>
      <name val="Roboto"/>
    </font>
    <font>
      <sz val="11.0"/>
      <color rgb="FF222222"/>
      <name val="Roboto"/>
    </font>
    <font>
      <b/>
      <u/>
      <sz val="18.0"/>
      <color theme="1"/>
      <name val="Calibri"/>
    </font>
    <font>
      <b/>
      <u/>
      <sz val="18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7">
    <border/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2" fillId="0" fontId="2" numFmtId="0" xfId="0" applyBorder="1" applyFont="1"/>
    <xf borderId="3" fillId="0" fontId="1" numFmtId="0" xfId="0" applyBorder="1" applyFont="1"/>
    <xf borderId="4" fillId="0" fontId="3" numFmtId="0" xfId="0" applyBorder="1" applyFont="1"/>
    <xf borderId="5" fillId="0" fontId="3" numFmtId="164" xfId="0" applyBorder="1" applyFont="1" applyNumberFormat="1"/>
    <xf borderId="6" fillId="0" fontId="3" numFmtId="164" xfId="0" applyBorder="1" applyFont="1" applyNumberFormat="1"/>
    <xf borderId="5" fillId="0" fontId="3" numFmtId="10" xfId="0" applyBorder="1" applyFont="1" applyNumberFormat="1"/>
    <xf borderId="6" fillId="0" fontId="3" numFmtId="10" xfId="0" applyBorder="1" applyFont="1" applyNumberFormat="1"/>
    <xf borderId="5" fillId="0" fontId="3" numFmtId="0" xfId="0" applyBorder="1" applyFont="1"/>
    <xf borderId="6" fillId="0" fontId="3" numFmtId="0" xfId="0" applyBorder="1" applyFont="1"/>
    <xf borderId="0" fillId="0" fontId="3" numFmtId="0" xfId="0" applyFont="1"/>
    <xf borderId="5" fillId="0" fontId="3" numFmtId="165" xfId="0" applyBorder="1" applyFont="1" applyNumberFormat="1"/>
    <xf borderId="6" fillId="0" fontId="3" numFmtId="165" xfId="0" applyBorder="1" applyFont="1" applyNumberFormat="1"/>
    <xf borderId="7" fillId="0" fontId="3" numFmtId="165" xfId="0" applyBorder="1" applyFont="1" applyNumberFormat="1"/>
    <xf borderId="0" fillId="0" fontId="3" numFmtId="165" xfId="0" applyFont="1" applyNumberFormat="1"/>
    <xf borderId="0" fillId="0" fontId="3" numFmtId="164" xfId="0" applyFont="1" applyNumberForma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5" fillId="0" fontId="3" numFmtId="9" xfId="0" applyBorder="1" applyFont="1" applyNumberFormat="1"/>
    <xf borderId="9" fillId="0" fontId="3" numFmtId="166" xfId="0" applyBorder="1" applyFont="1" applyNumberFormat="1"/>
    <xf borderId="4" fillId="0" fontId="1" numFmtId="0" xfId="0" applyBorder="1" applyFont="1"/>
    <xf borderId="5" fillId="0" fontId="1" numFmtId="165" xfId="0" applyBorder="1" applyFont="1" applyNumberFormat="1"/>
    <xf borderId="0" fillId="0" fontId="1" numFmtId="0" xfId="0" applyFont="1"/>
    <xf borderId="5" fillId="0" fontId="1" numFmtId="164" xfId="0" applyBorder="1" applyFont="1" applyNumberFormat="1"/>
    <xf borderId="7" fillId="0" fontId="1" numFmtId="0" xfId="0" applyBorder="1" applyFont="1"/>
    <xf borderId="0" fillId="0" fontId="4" numFmtId="0" xfId="0" applyFont="1"/>
    <xf borderId="0" fillId="0" fontId="4" numFmtId="0" xfId="0" applyAlignment="1" applyFont="1">
      <alignment horizontal="right" vertical="center"/>
    </xf>
    <xf borderId="4" fillId="0" fontId="5" numFmtId="0" xfId="0" applyBorder="1" applyFont="1"/>
    <xf borderId="0" fillId="0" fontId="6" numFmtId="0" xfId="0" applyFont="1"/>
    <xf borderId="0" fillId="0" fontId="0" numFmtId="164" xfId="0" applyFont="1" applyNumberFormat="1"/>
    <xf borderId="0" fillId="0" fontId="2" numFmtId="0" xfId="0" applyFont="1"/>
    <xf borderId="0" fillId="0" fontId="7" numFmtId="0" xfId="0" applyFont="1"/>
    <xf borderId="0" fillId="0" fontId="7" numFmtId="164" xfId="0" applyFont="1" applyNumberFormat="1"/>
    <xf borderId="0" fillId="0" fontId="8" numFmtId="165" xfId="0" applyFont="1" applyNumberFormat="1"/>
    <xf borderId="0" fillId="0" fontId="9" numFmtId="0" xfId="0" applyAlignment="1" applyFont="1">
      <alignment horizontal="right" vertical="center"/>
    </xf>
    <xf borderId="0" fillId="0" fontId="0" numFmtId="10" xfId="0" applyFont="1" applyNumberFormat="1"/>
    <xf borderId="0" fillId="0" fontId="3" numFmtId="10" xfId="0" applyFont="1" applyNumberFormat="1"/>
    <xf borderId="0" fillId="0" fontId="10" numFmtId="0" xfId="0" applyFont="1"/>
    <xf borderId="0" fillId="0" fontId="1" numFmtId="165" xfId="0" applyFont="1" applyNumberFormat="1"/>
    <xf borderId="0" fillId="0" fontId="11" numFmtId="0" xfId="0" applyFont="1"/>
    <xf borderId="0" fillId="0" fontId="0" numFmtId="2" xfId="0" applyFont="1" applyNumberFormat="1"/>
    <xf borderId="0" fillId="0" fontId="1" numFmtId="167" xfId="0" applyFont="1" applyNumberFormat="1"/>
    <xf borderId="0" fillId="0" fontId="5" numFmtId="167" xfId="0" applyFont="1" applyNumberFormat="1"/>
    <xf borderId="0" fillId="0" fontId="12" numFmtId="167" xfId="0" applyFont="1" applyNumberFormat="1"/>
    <xf borderId="0" fillId="0" fontId="6" numFmtId="2" xfId="0" applyFont="1" applyNumberFormat="1"/>
    <xf borderId="0" fillId="0" fontId="0" numFmtId="167" xfId="0" applyFont="1" applyNumberFormat="1"/>
    <xf borderId="0" fillId="0" fontId="13" numFmtId="0" xfId="0" applyAlignment="1" applyFont="1">
      <alignment readingOrder="0"/>
    </xf>
    <xf borderId="11" fillId="2" fontId="14" numFmtId="167" xfId="0" applyAlignment="1" applyBorder="1" applyFill="1" applyFont="1" applyNumberFormat="1">
      <alignment horizontal="right"/>
    </xf>
    <xf borderId="12" fillId="2" fontId="14" numFmtId="0" xfId="0" applyBorder="1" applyFont="1"/>
    <xf borderId="13" fillId="0" fontId="13" numFmtId="0" xfId="0" applyBorder="1" applyFont="1"/>
    <xf borderId="14" fillId="2" fontId="14" numFmtId="0" xfId="0" applyBorder="1" applyFont="1"/>
    <xf borderId="15" fillId="2" fontId="14" numFmtId="0" xfId="0" applyBorder="1" applyFont="1"/>
    <xf borderId="16" fillId="2" fontId="14" numFmtId="0" xfId="0" applyBorder="1" applyFont="1"/>
    <xf borderId="17" fillId="2" fontId="14" numFmtId="0" xfId="0" applyBorder="1" applyFont="1"/>
    <xf borderId="18" fillId="2" fontId="14" numFmtId="0" xfId="0" applyBorder="1" applyFont="1"/>
    <xf borderId="16" fillId="2" fontId="14" numFmtId="0" xfId="0" applyAlignment="1" applyBorder="1" applyFont="1">
      <alignment horizontal="right"/>
    </xf>
    <xf borderId="19" fillId="2" fontId="14" numFmtId="0" xfId="0" applyAlignment="1" applyBorder="1" applyFont="1">
      <alignment horizontal="right"/>
    </xf>
    <xf borderId="18" fillId="2" fontId="14" numFmtId="0" xfId="0" applyAlignment="1" applyBorder="1" applyFont="1">
      <alignment horizontal="right"/>
    </xf>
    <xf borderId="20" fillId="2" fontId="14" numFmtId="0" xfId="0" applyBorder="1" applyFont="1"/>
    <xf borderId="21" fillId="2" fontId="14" numFmtId="0" xfId="0" applyBorder="1" applyFont="1"/>
    <xf borderId="16" fillId="2" fontId="15" numFmtId="0" xfId="0" applyBorder="1" applyFont="1"/>
    <xf borderId="11" fillId="2" fontId="14" numFmtId="0" xfId="0" applyAlignment="1" applyBorder="1" applyFont="1">
      <alignment horizontal="right"/>
    </xf>
    <xf borderId="0" fillId="0" fontId="16" numFmtId="0" xfId="0" applyFont="1"/>
    <xf borderId="0" fillId="0" fontId="17" numFmtId="166" xfId="0" applyAlignment="1" applyFont="1" applyNumberFormat="1">
      <alignment horizontal="center"/>
    </xf>
    <xf borderId="0" fillId="0" fontId="1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3" numFmtId="166" xfId="0" applyFont="1" applyNumberFormat="1"/>
    <xf borderId="0" fillId="0" fontId="1" numFmtId="168" xfId="0" applyAlignment="1" applyFont="1" applyNumberFormat="1">
      <alignment horizontal="center"/>
    </xf>
    <xf borderId="0" fillId="0" fontId="1" numFmtId="0" xfId="0" applyAlignment="1" applyFont="1">
      <alignment horizontal="left"/>
    </xf>
    <xf borderId="0" fillId="0" fontId="1" numFmtId="166" xfId="0" applyAlignment="1" applyFont="1" applyNumberFormat="1">
      <alignment horizontal="center"/>
    </xf>
    <xf borderId="0" fillId="0" fontId="1" numFmtId="166" xfId="0" applyAlignment="1" applyFont="1" applyNumberFormat="1">
      <alignment horizontal="left"/>
    </xf>
    <xf borderId="0" fillId="0" fontId="3" numFmtId="168" xfId="0" applyAlignment="1" applyFont="1" applyNumberFormat="1">
      <alignment horizontal="center"/>
    </xf>
    <xf borderId="0" fillId="0" fontId="1" numFmtId="164" xfId="0" applyFont="1" applyNumberFormat="1"/>
    <xf borderId="22" fillId="0" fontId="3" numFmtId="168" xfId="0" applyAlignment="1" applyBorder="1" applyFont="1" applyNumberFormat="1">
      <alignment horizontal="center"/>
    </xf>
    <xf borderId="23" fillId="0" fontId="3" numFmtId="168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24" fillId="0" fontId="3" numFmtId="168" xfId="0" applyAlignment="1" applyBorder="1" applyFont="1" applyNumberFormat="1">
      <alignment horizontal="center"/>
    </xf>
    <xf borderId="25" fillId="0" fontId="3" numFmtId="0" xfId="0" applyAlignment="1" applyBorder="1" applyFont="1">
      <alignment horizontal="center"/>
    </xf>
    <xf borderId="26" fillId="0" fontId="3" numFmtId="0" xfId="0" applyAlignment="1" applyBorder="1" applyFont="1">
      <alignment horizontal="center"/>
    </xf>
    <xf borderId="27" fillId="0" fontId="3" numFmtId="166" xfId="0" applyAlignment="1" applyBorder="1" applyFont="1" applyNumberFormat="1">
      <alignment horizontal="left"/>
    </xf>
    <xf borderId="28" fillId="0" fontId="3" numFmtId="168" xfId="0" applyAlignment="1" applyBorder="1" applyFont="1" applyNumberFormat="1">
      <alignment horizontal="center"/>
    </xf>
    <xf borderId="27" fillId="0" fontId="3" numFmtId="166" xfId="0" applyAlignment="1" applyBorder="1" applyFont="1" applyNumberFormat="1">
      <alignment horizontal="center"/>
    </xf>
    <xf borderId="27" fillId="0" fontId="3" numFmtId="164" xfId="0" applyAlignment="1" applyBorder="1" applyFont="1" applyNumberFormat="1">
      <alignment horizontal="center"/>
    </xf>
    <xf borderId="28" fillId="0" fontId="3" numFmtId="165" xfId="0" applyAlignment="1" applyBorder="1" applyFont="1" applyNumberFormat="1">
      <alignment horizontal="center"/>
    </xf>
    <xf borderId="27" fillId="0" fontId="3" numFmtId="168" xfId="0" applyAlignment="1" applyBorder="1" applyFont="1" applyNumberFormat="1">
      <alignment horizontal="center"/>
    </xf>
    <xf borderId="27" fillId="0" fontId="3" numFmtId="165" xfId="0" applyAlignment="1" applyBorder="1" applyFont="1" applyNumberFormat="1">
      <alignment horizontal="center"/>
    </xf>
    <xf borderId="27" fillId="0" fontId="3" numFmtId="0" xfId="0" applyAlignment="1" applyBorder="1" applyFont="1">
      <alignment horizontal="center"/>
    </xf>
    <xf borderId="29" fillId="0" fontId="3" numFmtId="168" xfId="0" applyAlignment="1" applyBorder="1" applyFont="1" applyNumberFormat="1">
      <alignment horizontal="center"/>
    </xf>
    <xf borderId="29" fillId="0" fontId="3" numFmtId="0" xfId="0" applyAlignment="1" applyBorder="1" applyFont="1">
      <alignment horizontal="center"/>
    </xf>
    <xf borderId="29" fillId="0" fontId="3" numFmtId="164" xfId="0" applyAlignment="1" applyBorder="1" applyFont="1" applyNumberFormat="1">
      <alignment horizontal="center"/>
    </xf>
    <xf borderId="29" fillId="0" fontId="3" numFmtId="165" xfId="0" applyAlignment="1" applyBorder="1" applyFont="1" applyNumberFormat="1">
      <alignment horizontal="center"/>
    </xf>
    <xf borderId="30" fillId="0" fontId="1" numFmtId="0" xfId="0" applyAlignment="1" applyBorder="1" applyFont="1">
      <alignment horizontal="center"/>
    </xf>
    <xf borderId="31" fillId="0" fontId="1" numFmtId="168" xfId="0" applyAlignment="1" applyBorder="1" applyFont="1" applyNumberFormat="1">
      <alignment horizontal="center"/>
    </xf>
    <xf borderId="32" fillId="0" fontId="1" numFmtId="0" xfId="0" applyAlignment="1" applyBorder="1" applyFont="1">
      <alignment horizontal="center"/>
    </xf>
    <xf borderId="27" fillId="0" fontId="1" numFmtId="168" xfId="0" applyAlignment="1" applyBorder="1" applyFont="1" applyNumberFormat="1">
      <alignment horizontal="center"/>
    </xf>
    <xf borderId="33" fillId="0" fontId="1" numFmtId="0" xfId="0" applyAlignment="1" applyBorder="1" applyFont="1">
      <alignment horizontal="center"/>
    </xf>
    <xf borderId="34" fillId="0" fontId="1" numFmtId="168" xfId="0" applyAlignment="1" applyBorder="1" applyFont="1" applyNumberFormat="1">
      <alignment horizontal="center"/>
    </xf>
    <xf borderId="35" fillId="0" fontId="1" numFmtId="0" xfId="0" applyAlignment="1" applyBorder="1" applyFont="1">
      <alignment horizontal="center"/>
    </xf>
    <xf borderId="36" fillId="0" fontId="1" numFmtId="168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9.0" topLeftCell="B70" activePane="bottomRight" state="frozen"/>
      <selection activeCell="B1" sqref="B1" pane="topRight"/>
      <selection activeCell="A70" sqref="A70" pane="bottomLeft"/>
      <selection activeCell="B70" sqref="B70" pane="bottomRight"/>
    </sheetView>
  </sheetViews>
  <sheetFormatPr customHeight="1" defaultColWidth="12.63" defaultRowHeight="15.0"/>
  <cols>
    <col customWidth="1" min="1" max="1" width="25.5"/>
    <col customWidth="1" min="2" max="2" width="12.5"/>
    <col customWidth="1" min="3" max="4" width="11.0"/>
    <col customWidth="1" min="5" max="5" width="22.38"/>
    <col customWidth="1" min="6" max="6" width="20.5"/>
    <col customWidth="1" min="7" max="7" width="17.88"/>
    <col customWidth="1" min="8" max="8" width="11.63"/>
    <col customWidth="1" min="9" max="9" width="18.63"/>
    <col customWidth="1" min="10" max="10" width="13.13"/>
    <col customWidth="1" min="11" max="11" width="15.5"/>
    <col customWidth="1" min="12" max="12" width="12.0"/>
    <col customWidth="1" min="13" max="13" width="12.38"/>
    <col customWidth="1" min="14" max="14" width="12.5"/>
    <col customWidth="1" min="15" max="15" width="14.13"/>
    <col customWidth="1" min="16" max="16" width="16.75"/>
    <col customWidth="1" min="17" max="17" width="11.88"/>
    <col customWidth="1" min="18" max="18" width="11.5"/>
    <col customWidth="1" min="19" max="19" width="38.75"/>
    <col customWidth="1" min="20" max="20" width="10.63"/>
    <col customWidth="1" min="21" max="27" width="7.63"/>
  </cols>
  <sheetData>
    <row r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/>
      <c r="H1" s="2" t="s">
        <v>5</v>
      </c>
      <c r="I1" s="2" t="s">
        <v>6</v>
      </c>
      <c r="J1" s="3" t="s">
        <v>7</v>
      </c>
      <c r="K1" s="2" t="s">
        <v>8</v>
      </c>
      <c r="L1" s="2" t="s">
        <v>9</v>
      </c>
      <c r="M1" s="2" t="s">
        <v>10</v>
      </c>
      <c r="N1" s="4" t="s">
        <v>11</v>
      </c>
    </row>
    <row r="2">
      <c r="A2" s="5" t="s">
        <v>12</v>
      </c>
      <c r="B2" s="6">
        <v>464568.8675591081</v>
      </c>
      <c r="C2" s="6">
        <v>111596.58806827021</v>
      </c>
      <c r="D2" s="6">
        <v>131164.59852117277</v>
      </c>
      <c r="E2" s="6">
        <v>124202.11634530465</v>
      </c>
      <c r="F2" s="6">
        <v>139230.91681659673</v>
      </c>
      <c r="G2" s="6"/>
      <c r="H2" s="6">
        <v>72400.94438992055</v>
      </c>
      <c r="I2" s="6">
        <v>53259.230244013714</v>
      </c>
      <c r="J2" s="6">
        <v>62186.406648206845</v>
      </c>
      <c r="K2" s="6">
        <v>0.0</v>
      </c>
      <c r="L2" s="6">
        <v>0.0</v>
      </c>
      <c r="M2" s="6">
        <v>2940.3334874050247</v>
      </c>
      <c r="N2" s="7">
        <v>1161549.9999999998</v>
      </c>
    </row>
    <row r="3">
      <c r="A3" s="5" t="s">
        <v>13</v>
      </c>
      <c r="B3" s="8">
        <v>0.3999559791305654</v>
      </c>
      <c r="C3" s="8">
        <v>0.09607557838084477</v>
      </c>
      <c r="D3" s="8">
        <v>0.1129220425476069</v>
      </c>
      <c r="E3" s="8">
        <v>0.10692791213921456</v>
      </c>
      <c r="F3" s="8">
        <v>0.11986648600283824</v>
      </c>
      <c r="G3" s="8"/>
      <c r="H3" s="8">
        <v>0.06233131969344459</v>
      </c>
      <c r="I3" s="8">
        <v>0.04585186194654877</v>
      </c>
      <c r="J3" s="8">
        <v>0.053537434159706306</v>
      </c>
      <c r="K3" s="8"/>
      <c r="L3" s="8"/>
      <c r="M3" s="8">
        <v>0.002531387789940188</v>
      </c>
      <c r="N3" s="9">
        <v>1.0000000000000002</v>
      </c>
    </row>
    <row r="4">
      <c r="A4" s="5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</row>
    <row r="5">
      <c r="A5" s="5" t="s">
        <v>12</v>
      </c>
      <c r="B5" s="6">
        <v>464568.8675591081</v>
      </c>
      <c r="C5" s="6">
        <v>111596.58806827021</v>
      </c>
      <c r="D5" s="6">
        <v>131164.59852117277</v>
      </c>
      <c r="E5" s="6">
        <v>124202.11634530465</v>
      </c>
      <c r="F5" s="6">
        <v>139230.91681659673</v>
      </c>
      <c r="G5" s="6"/>
      <c r="H5" s="6">
        <v>72400.94438992055</v>
      </c>
      <c r="I5" s="6">
        <v>53259.230244013714</v>
      </c>
      <c r="J5" s="6">
        <v>62186.406648206845</v>
      </c>
      <c r="K5" s="6">
        <v>0.0</v>
      </c>
      <c r="L5" s="6">
        <v>0.0</v>
      </c>
      <c r="M5" s="6">
        <v>2940.3334874050247</v>
      </c>
      <c r="N5" s="7">
        <v>1161550.0020799984</v>
      </c>
      <c r="O5" s="12" t="s">
        <v>14</v>
      </c>
      <c r="P5" s="12" t="s">
        <v>15</v>
      </c>
    </row>
    <row r="6">
      <c r="A6" s="5" t="s">
        <v>16</v>
      </c>
      <c r="B6" s="13">
        <v>15000.0</v>
      </c>
      <c r="C6" s="13">
        <v>4200.0</v>
      </c>
      <c r="D6" s="13">
        <v>6499.92</v>
      </c>
      <c r="E6" s="13">
        <v>4500.0</v>
      </c>
      <c r="F6" s="13">
        <v>6199.92</v>
      </c>
      <c r="G6" s="13"/>
      <c r="H6" s="13">
        <v>3499.92</v>
      </c>
      <c r="I6" s="13">
        <v>0.0</v>
      </c>
      <c r="J6" s="13">
        <v>0.0</v>
      </c>
      <c r="K6" s="13">
        <v>4083.38</v>
      </c>
      <c r="L6" s="13">
        <v>4083.38</v>
      </c>
      <c r="M6" s="13">
        <v>0.0</v>
      </c>
      <c r="N6" s="14">
        <v>48066.51999999999</v>
      </c>
      <c r="O6" s="15">
        <v>47000.0</v>
      </c>
      <c r="P6" s="16">
        <f>N6-O6</f>
        <v>1066.52</v>
      </c>
    </row>
    <row r="7">
      <c r="A7" s="5" t="s">
        <v>17</v>
      </c>
      <c r="B7" s="13">
        <v>0.0</v>
      </c>
      <c r="C7" s="13">
        <v>0.0</v>
      </c>
      <c r="D7" s="13">
        <v>0.0</v>
      </c>
      <c r="E7" s="13">
        <v>0.0</v>
      </c>
      <c r="F7" s="13">
        <v>0.0</v>
      </c>
      <c r="G7" s="13"/>
      <c r="H7" s="13">
        <v>0.0</v>
      </c>
      <c r="I7" s="13">
        <v>0.0</v>
      </c>
      <c r="J7" s="13">
        <v>-8000.0</v>
      </c>
      <c r="K7" s="13"/>
      <c r="L7" s="13"/>
      <c r="M7" s="13"/>
      <c r="N7" s="14">
        <v>-8000.0</v>
      </c>
    </row>
    <row r="8">
      <c r="A8" s="5" t="s">
        <v>18</v>
      </c>
      <c r="B8" s="13">
        <v>0.0</v>
      </c>
      <c r="C8" s="13">
        <v>0.0</v>
      </c>
      <c r="D8" s="13">
        <v>0.0</v>
      </c>
      <c r="E8" s="13">
        <v>0.0</v>
      </c>
      <c r="F8" s="13">
        <v>0.0</v>
      </c>
      <c r="G8" s="13"/>
      <c r="H8" s="13">
        <v>0.0</v>
      </c>
      <c r="I8" s="13">
        <v>0.0</v>
      </c>
      <c r="J8" s="13">
        <v>0.0</v>
      </c>
      <c r="K8" s="13"/>
      <c r="L8" s="13"/>
      <c r="M8" s="13">
        <v>0.0</v>
      </c>
      <c r="N8" s="14">
        <v>0.0</v>
      </c>
    </row>
    <row r="9">
      <c r="A9" s="5" t="s">
        <v>19</v>
      </c>
      <c r="B9" s="13">
        <v>-5854.155666534086</v>
      </c>
      <c r="C9" s="13">
        <v>-1406.2582407604248</v>
      </c>
      <c r="D9" s="13">
        <v>-1652.8399367693223</v>
      </c>
      <c r="E9" s="13">
        <v>-1565.1038499816834</v>
      </c>
      <c r="F9" s="13">
        <v>-1754.4857556235434</v>
      </c>
      <c r="G9" s="13"/>
      <c r="H9" s="13">
        <v>-912.3435263529484</v>
      </c>
      <c r="I9" s="13">
        <v>-671.1337033116343</v>
      </c>
      <c r="J9" s="13">
        <v>-783.6274237956212</v>
      </c>
      <c r="K9" s="13">
        <v>0.0</v>
      </c>
      <c r="L9" s="13">
        <v>0.0</v>
      </c>
      <c r="M9" s="13">
        <v>-37.05192308135453</v>
      </c>
      <c r="N9" s="14">
        <v>-14637.0</v>
      </c>
    </row>
    <row r="10">
      <c r="A10" s="5" t="s">
        <v>20</v>
      </c>
      <c r="B10" s="13">
        <v>356.3607774053338</v>
      </c>
      <c r="C10" s="13">
        <v>85.60334033733268</v>
      </c>
      <c r="D10" s="13">
        <v>100.61353990991775</v>
      </c>
      <c r="E10" s="13">
        <v>95.27276971604017</v>
      </c>
      <c r="F10" s="13">
        <v>106.80103902852888</v>
      </c>
      <c r="G10" s="13"/>
      <c r="H10" s="13">
        <v>55.53720584685913</v>
      </c>
      <c r="I10" s="13">
        <v>40.85400899437496</v>
      </c>
      <c r="J10" s="13">
        <v>47.70185383629832</v>
      </c>
      <c r="K10" s="13"/>
      <c r="L10" s="13"/>
      <c r="M10" s="13">
        <v>2.2554665208367073</v>
      </c>
      <c r="N10" s="14">
        <v>891.0</v>
      </c>
    </row>
    <row r="11">
      <c r="A11" s="5" t="s">
        <v>21</v>
      </c>
      <c r="B11" s="13">
        <v>22359.13905731513</v>
      </c>
      <c r="C11" s="13">
        <v>5371.009133802746</v>
      </c>
      <c r="D11" s="13">
        <v>6312.793866581416</v>
      </c>
      <c r="E11" s="13">
        <v>5977.698000230651</v>
      </c>
      <c r="F11" s="13">
        <v>6701.0160335026685</v>
      </c>
      <c r="G11" s="13"/>
      <c r="H11" s="13">
        <v>3484.5700961423263</v>
      </c>
      <c r="I11" s="13">
        <v>2563.3024902598627</v>
      </c>
      <c r="J11" s="13">
        <v>2992.956719264221</v>
      </c>
      <c r="K11" s="13"/>
      <c r="L11" s="13"/>
      <c r="M11" s="13">
        <v>141.51470300881627</v>
      </c>
      <c r="N11" s="14">
        <v>55904.0</v>
      </c>
    </row>
    <row r="12">
      <c r="A12" s="5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7">
        <v>1243774.5220799984</v>
      </c>
      <c r="O12" s="12" t="s">
        <v>22</v>
      </c>
    </row>
    <row r="13">
      <c r="A13" s="5" t="s">
        <v>23</v>
      </c>
      <c r="B13" s="6">
        <v>496430.2117272945</v>
      </c>
      <c r="C13" s="6">
        <v>119846.94230164986</v>
      </c>
      <c r="D13" s="6">
        <v>142425.0859908948</v>
      </c>
      <c r="E13" s="6">
        <v>133209.98326526966</v>
      </c>
      <c r="F13" s="6">
        <v>150484.1681335044</v>
      </c>
      <c r="G13" s="6"/>
      <c r="H13" s="6">
        <v>78528.62816555679</v>
      </c>
      <c r="I13" s="6">
        <v>55192.25303995632</v>
      </c>
      <c r="J13" s="6">
        <v>56443.43779751174</v>
      </c>
      <c r="K13" s="6">
        <v>4083.38</v>
      </c>
      <c r="L13" s="6">
        <v>4083.38</v>
      </c>
      <c r="M13" s="6">
        <v>3047.051733853323</v>
      </c>
      <c r="N13" s="7">
        <v>1243774.5221554912</v>
      </c>
      <c r="O13" s="17">
        <f>N13-N16</f>
        <v>1066.520075</v>
      </c>
    </row>
    <row r="14">
      <c r="A14" s="5" t="s">
        <v>24</v>
      </c>
      <c r="B14" s="8">
        <v>0.3991319993168609</v>
      </c>
      <c r="C14" s="8">
        <v>0.09635745078131383</v>
      </c>
      <c r="D14" s="8">
        <v>0.11451037423090858</v>
      </c>
      <c r="E14" s="8">
        <v>0.10710139248906109</v>
      </c>
      <c r="F14" s="8">
        <v>0.120989910512648</v>
      </c>
      <c r="G14" s="8"/>
      <c r="H14" s="8">
        <v>0.06313735067467437</v>
      </c>
      <c r="I14" s="8">
        <v>0.04437480592889684</v>
      </c>
      <c r="J14" s="8">
        <v>0.04538076378964083</v>
      </c>
      <c r="K14" s="8">
        <v>0.0032830548682758064</v>
      </c>
      <c r="L14" s="8">
        <v>0.0032830548682758064</v>
      </c>
      <c r="M14" s="8">
        <v>0.002449842539444134</v>
      </c>
      <c r="N14" s="9">
        <v>1.0000000000000002</v>
      </c>
    </row>
    <row r="1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>
      <c r="N16" s="17">
        <v>1242708.0020799984</v>
      </c>
    </row>
    <row r="17">
      <c r="A17" s="1"/>
      <c r="B17" s="2" t="s">
        <v>0</v>
      </c>
      <c r="C17" s="2" t="s">
        <v>1</v>
      </c>
      <c r="D17" s="2" t="s">
        <v>2</v>
      </c>
      <c r="E17" s="2" t="s">
        <v>3</v>
      </c>
      <c r="F17" s="2" t="s">
        <v>4</v>
      </c>
      <c r="G17" s="2"/>
      <c r="H17" s="2" t="s">
        <v>5</v>
      </c>
      <c r="I17" s="3" t="s">
        <v>25</v>
      </c>
      <c r="J17" s="3" t="s">
        <v>7</v>
      </c>
      <c r="K17" s="2" t="s">
        <v>8</v>
      </c>
      <c r="L17" s="2" t="s">
        <v>9</v>
      </c>
      <c r="M17" s="2" t="s">
        <v>10</v>
      </c>
      <c r="N17" s="4" t="s">
        <v>11</v>
      </c>
    </row>
    <row r="18">
      <c r="A18" s="5" t="s">
        <v>23</v>
      </c>
      <c r="B18" s="6">
        <v>496430.2117272945</v>
      </c>
      <c r="C18" s="6">
        <v>119846.94230164986</v>
      </c>
      <c r="D18" s="6">
        <v>142425.0859908948</v>
      </c>
      <c r="E18" s="6">
        <v>133209.98326526966</v>
      </c>
      <c r="F18" s="6">
        <v>150484.1681335044</v>
      </c>
      <c r="G18" s="6"/>
      <c r="H18" s="6">
        <v>78528.62816555679</v>
      </c>
      <c r="I18" s="6">
        <v>55192.25303995632</v>
      </c>
      <c r="J18" s="6">
        <v>56443.43779751174</v>
      </c>
      <c r="K18" s="6">
        <v>4083.38</v>
      </c>
      <c r="L18" s="6">
        <v>4083.38</v>
      </c>
      <c r="M18" s="6">
        <v>3047.051733853323</v>
      </c>
      <c r="N18" s="7">
        <f t="shared" ref="N18:N19" si="1">SUM(B18:M18)</f>
        <v>1243774.522</v>
      </c>
    </row>
    <row r="19">
      <c r="A19" s="5" t="s">
        <v>13</v>
      </c>
      <c r="B19" s="8">
        <v>0.3991319993168609</v>
      </c>
      <c r="C19" s="8">
        <v>0.09635745078131383</v>
      </c>
      <c r="D19" s="8">
        <v>0.11451037423090858</v>
      </c>
      <c r="E19" s="8">
        <v>0.10710139248906109</v>
      </c>
      <c r="F19" s="8">
        <v>0.120989910512648</v>
      </c>
      <c r="G19" s="8"/>
      <c r="H19" s="8">
        <v>0.06313735067467437</v>
      </c>
      <c r="I19" s="8">
        <v>0.04437480592889684</v>
      </c>
      <c r="J19" s="8">
        <v>0.04538076378964083</v>
      </c>
      <c r="K19" s="8">
        <v>0.0032830548682758064</v>
      </c>
      <c r="L19" s="8">
        <v>0.0032830548682758064</v>
      </c>
      <c r="M19" s="8">
        <v>0.002449842539444134</v>
      </c>
      <c r="N19" s="9">
        <f t="shared" si="1"/>
        <v>1</v>
      </c>
    </row>
    <row r="20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ht="15.75" customHeight="1">
      <c r="A21" s="5" t="s">
        <v>23</v>
      </c>
      <c r="B21" s="6">
        <v>496430.2117272945</v>
      </c>
      <c r="C21" s="6">
        <v>119846.94230164986</v>
      </c>
      <c r="D21" s="6">
        <v>142425.0859908948</v>
      </c>
      <c r="E21" s="6">
        <v>133209.98326526966</v>
      </c>
      <c r="F21" s="6">
        <v>150484.1681335044</v>
      </c>
      <c r="G21" s="6"/>
      <c r="H21" s="6">
        <v>78528.62816555679</v>
      </c>
      <c r="I21" s="6">
        <v>55192.25303995632</v>
      </c>
      <c r="J21" s="6">
        <v>56443.43779751174</v>
      </c>
      <c r="K21" s="6">
        <v>4083.38</v>
      </c>
      <c r="L21" s="6">
        <v>4083.38</v>
      </c>
      <c r="M21" s="6">
        <v>3047.051733853323</v>
      </c>
      <c r="N21" s="7">
        <f t="shared" ref="N21:N25" si="2">SUM(B21:M21)</f>
        <v>1243774.522</v>
      </c>
    </row>
    <row r="22" ht="15.75" customHeight="1">
      <c r="A22" s="5" t="s">
        <v>26</v>
      </c>
      <c r="B22" s="13">
        <v>15000.0</v>
      </c>
      <c r="C22" s="13">
        <v>4200.0</v>
      </c>
      <c r="D22" s="13">
        <v>6499.92</v>
      </c>
      <c r="E22" s="13">
        <v>4500.0</v>
      </c>
      <c r="F22" s="13">
        <v>6199.92</v>
      </c>
      <c r="G22" s="13"/>
      <c r="H22" s="13">
        <v>3499.92</v>
      </c>
      <c r="I22" s="13">
        <v>0.0</v>
      </c>
      <c r="J22" s="13">
        <v>0.0</v>
      </c>
      <c r="K22" s="13">
        <v>7000.08</v>
      </c>
      <c r="L22" s="13">
        <v>7000.08</v>
      </c>
      <c r="M22" s="13">
        <v>0.0</v>
      </c>
      <c r="N22" s="14">
        <f t="shared" si="2"/>
        <v>53899.92</v>
      </c>
    </row>
    <row r="23" ht="15.75" customHeight="1">
      <c r="A23" s="5" t="s">
        <v>27</v>
      </c>
      <c r="B23" s="13">
        <v>0.0</v>
      </c>
      <c r="C23" s="13">
        <v>0.0</v>
      </c>
      <c r="D23" s="13">
        <v>0.0</v>
      </c>
      <c r="E23" s="13">
        <v>0.0</v>
      </c>
      <c r="F23" s="13">
        <v>0.0</v>
      </c>
      <c r="G23" s="13"/>
      <c r="H23" s="13">
        <v>0.0</v>
      </c>
      <c r="I23" s="13">
        <v>0.0</v>
      </c>
      <c r="J23" s="13">
        <v>-8000.0</v>
      </c>
      <c r="K23" s="13"/>
      <c r="L23" s="13"/>
      <c r="M23" s="13"/>
      <c r="N23" s="14">
        <f t="shared" si="2"/>
        <v>-8000</v>
      </c>
    </row>
    <row r="24" ht="15.75" customHeight="1">
      <c r="A24" s="5" t="s">
        <v>28</v>
      </c>
      <c r="B24" s="13">
        <v>0.0</v>
      </c>
      <c r="C24" s="13">
        <v>0.0</v>
      </c>
      <c r="D24" s="13">
        <v>0.0</v>
      </c>
      <c r="E24" s="13">
        <v>0.0</v>
      </c>
      <c r="F24" s="13">
        <v>0.0</v>
      </c>
      <c r="G24" s="13"/>
      <c r="H24" s="13">
        <v>0.0</v>
      </c>
      <c r="I24" s="13">
        <v>0.0</v>
      </c>
      <c r="J24" s="13">
        <v>0.0</v>
      </c>
      <c r="K24" s="13">
        <v>38206.17</v>
      </c>
      <c r="L24" s="13">
        <v>39337.87</v>
      </c>
      <c r="M24" s="13">
        <v>0.0</v>
      </c>
      <c r="N24" s="14">
        <f t="shared" si="2"/>
        <v>77544.04</v>
      </c>
    </row>
    <row r="25" ht="15.75" customHeight="1">
      <c r="A25" s="5" t="s">
        <v>29</v>
      </c>
      <c r="B25" s="13">
        <v>0.0</v>
      </c>
      <c r="C25" s="13">
        <v>0.0</v>
      </c>
      <c r="D25" s="13">
        <v>0.0</v>
      </c>
      <c r="E25" s="13">
        <v>0.0</v>
      </c>
      <c r="F25" s="13">
        <v>0.0</v>
      </c>
      <c r="G25" s="13"/>
      <c r="H25" s="13">
        <v>0.0</v>
      </c>
      <c r="I25" s="13">
        <v>-56296.0</v>
      </c>
      <c r="J25" s="13">
        <v>0.0</v>
      </c>
      <c r="K25" s="13"/>
      <c r="L25" s="13"/>
      <c r="M25" s="13">
        <v>0.0</v>
      </c>
      <c r="N25" s="14">
        <f t="shared" si="2"/>
        <v>-56296</v>
      </c>
    </row>
    <row r="26" ht="15.75" customHeight="1">
      <c r="A26" s="5" t="s">
        <v>19</v>
      </c>
      <c r="B26" s="13">
        <f>N26*B19</f>
        <v>-676.9278708</v>
      </c>
      <c r="C26" s="13">
        <f>N26*C19</f>
        <v>-163.4222365</v>
      </c>
      <c r="D26" s="13">
        <f>N26*D19</f>
        <v>-194.2095947</v>
      </c>
      <c r="E26" s="13">
        <f>N26*E19</f>
        <v>-181.6439617</v>
      </c>
      <c r="F26" s="13">
        <f>N26*F19</f>
        <v>-205.1988882</v>
      </c>
      <c r="G26" s="13"/>
      <c r="H26" s="13">
        <f>N26*H19</f>
        <v>-107.0809467</v>
      </c>
      <c r="I26" s="13">
        <f>N26*I19</f>
        <v>-75.25967086</v>
      </c>
      <c r="J26" s="13">
        <f>N26*J19</f>
        <v>-76.96577539</v>
      </c>
      <c r="K26" s="13">
        <f>N26*K19</f>
        <v>-5.568061057</v>
      </c>
      <c r="L26" s="13">
        <f>N26*L19</f>
        <v>-5.568061057</v>
      </c>
      <c r="M26" s="13">
        <f>N26*M19</f>
        <v>-4.154932947</v>
      </c>
      <c r="N26" s="14">
        <v>-1696.0</v>
      </c>
    </row>
    <row r="27" ht="15.75" customHeight="1">
      <c r="A27" s="5" t="s">
        <v>20</v>
      </c>
      <c r="B27" s="13">
        <f>N27*B19</f>
        <v>-426.2729753</v>
      </c>
      <c r="C27" s="13">
        <f>N27*C19</f>
        <v>-102.9097574</v>
      </c>
      <c r="D27" s="13">
        <f>N27*D19</f>
        <v>-122.2970797</v>
      </c>
      <c r="E27" s="13">
        <f>N27*E19</f>
        <v>-114.3842872</v>
      </c>
      <c r="F27" s="13">
        <f>N27*F19</f>
        <v>-129.2172244</v>
      </c>
      <c r="G27" s="13"/>
      <c r="H27" s="13">
        <f>N27*H19</f>
        <v>-67.43069052</v>
      </c>
      <c r="I27" s="13">
        <f>N27*I19</f>
        <v>-47.39229273</v>
      </c>
      <c r="J27" s="13">
        <f>N27*J19</f>
        <v>-48.46665573</v>
      </c>
      <c r="K27" s="13">
        <f>N27*K19</f>
        <v>-3.506302599</v>
      </c>
      <c r="L27" s="13">
        <f>N27*L19</f>
        <v>-3.506302599</v>
      </c>
      <c r="M27" s="13">
        <f>N27*M19</f>
        <v>-2.616431832</v>
      </c>
      <c r="N27" s="14">
        <v>-1068.0</v>
      </c>
    </row>
    <row r="28" ht="15.75" customHeight="1">
      <c r="A28" s="5" t="s">
        <v>30</v>
      </c>
      <c r="B28" s="13">
        <f>N28*B19</f>
        <v>23245.84677</v>
      </c>
      <c r="C28" s="13">
        <f>N28*C19</f>
        <v>5611.954291</v>
      </c>
      <c r="D28" s="13">
        <f>N28*D19</f>
        <v>6669.198706</v>
      </c>
      <c r="E28" s="13">
        <f>N28*E19</f>
        <v>6237.6922</v>
      </c>
      <c r="F28" s="13">
        <f>N28*F19</f>
        <v>7046.573378</v>
      </c>
      <c r="G28" s="13"/>
      <c r="H28" s="13">
        <f>N28*H19</f>
        <v>3677.182441</v>
      </c>
      <c r="I28" s="13">
        <f>N28*I19</f>
        <v>2584.433072</v>
      </c>
      <c r="J28" s="13">
        <f>N28*J19</f>
        <v>2643.021064</v>
      </c>
      <c r="K28" s="13">
        <f>N28*K19</f>
        <v>191.2083986</v>
      </c>
      <c r="L28" s="13">
        <f>N28*L19</f>
        <v>191.2083986</v>
      </c>
      <c r="M28" s="13">
        <f>N28*M19</f>
        <v>142.6812793</v>
      </c>
      <c r="N28" s="14">
        <v>58241.0</v>
      </c>
    </row>
    <row r="29" ht="15.75" customHeight="1">
      <c r="A29" s="5" t="s">
        <v>31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6">
        <f>SUM(I21:I29)</f>
        <v>1358.034148</v>
      </c>
      <c r="N29" s="7">
        <f>SUM(N21:N28)</f>
        <v>1366399.482</v>
      </c>
    </row>
    <row r="30" ht="15.75" customHeight="1">
      <c r="A30" s="5" t="s">
        <v>32</v>
      </c>
      <c r="B30" s="6">
        <f t="shared" ref="B30:F30" si="3">SUM(B21:B29)</f>
        <v>533572.8577</v>
      </c>
      <c r="C30" s="6">
        <f t="shared" si="3"/>
        <v>129392.5646</v>
      </c>
      <c r="D30" s="6">
        <f t="shared" si="3"/>
        <v>155277.698</v>
      </c>
      <c r="E30" s="6">
        <f t="shared" si="3"/>
        <v>143651.6472</v>
      </c>
      <c r="F30" s="6">
        <f t="shared" si="3"/>
        <v>163396.2454</v>
      </c>
      <c r="G30" s="6"/>
      <c r="H30" s="6">
        <f>SUM(H21:H29)</f>
        <v>85531.21897</v>
      </c>
      <c r="I30" s="16">
        <v>0.0</v>
      </c>
      <c r="J30" s="6">
        <f t="shared" ref="J30:M30" si="4">SUM(J21:J29)</f>
        <v>50961.02643</v>
      </c>
      <c r="K30" s="6">
        <f t="shared" si="4"/>
        <v>49471.76403</v>
      </c>
      <c r="L30" s="6">
        <f t="shared" si="4"/>
        <v>50603.46403</v>
      </c>
      <c r="M30" s="6">
        <f t="shared" si="4"/>
        <v>4540.995797</v>
      </c>
      <c r="N30" s="7">
        <f t="shared" ref="N30:N31" si="5">SUM(B30:M30)</f>
        <v>1366399.482</v>
      </c>
    </row>
    <row r="31" ht="15.75" customHeight="1">
      <c r="A31" s="5" t="s">
        <v>33</v>
      </c>
      <c r="B31" s="8">
        <f>B30/N30</f>
        <v>0.3904955063</v>
      </c>
      <c r="C31" s="8">
        <f>C30/N30</f>
        <v>0.09469599944</v>
      </c>
      <c r="D31" s="8">
        <f>D30/N30</f>
        <v>0.1136400445</v>
      </c>
      <c r="E31" s="8">
        <f>E30/N30</f>
        <v>0.1051315147</v>
      </c>
      <c r="F31" s="8">
        <f>F30/N30</f>
        <v>0.1195816066</v>
      </c>
      <c r="G31" s="8"/>
      <c r="H31" s="8">
        <f>H30/N30</f>
        <v>0.06259605634</v>
      </c>
      <c r="I31" s="21">
        <f>I30/N30</f>
        <v>0</v>
      </c>
      <c r="J31" s="8">
        <f>J30/N30</f>
        <v>0.03729584729</v>
      </c>
      <c r="K31" s="8">
        <f>K30/N30</f>
        <v>0.03620593002</v>
      </c>
      <c r="L31" s="8">
        <f>L30/N30</f>
        <v>0.03703416511</v>
      </c>
      <c r="M31" s="8">
        <f>M30/N30</f>
        <v>0.003323329565</v>
      </c>
      <c r="N31" s="9">
        <f t="shared" si="5"/>
        <v>1</v>
      </c>
    </row>
    <row r="32" ht="15.75" customHeight="1">
      <c r="A32" s="18" t="s">
        <v>34</v>
      </c>
      <c r="B32" s="22">
        <v>18294.0</v>
      </c>
      <c r="C32" s="22">
        <v>23722.0</v>
      </c>
      <c r="D32" s="22">
        <v>21629.0</v>
      </c>
      <c r="E32" s="22">
        <v>23583.0</v>
      </c>
      <c r="F32" s="22">
        <v>21186.0</v>
      </c>
      <c r="G32" s="22"/>
      <c r="H32" s="22">
        <v>18728.0</v>
      </c>
      <c r="I32" s="19"/>
      <c r="J32" s="22">
        <v>16148.0</v>
      </c>
      <c r="K32" s="22">
        <v>30355.0</v>
      </c>
      <c r="L32" s="22">
        <v>29513.0</v>
      </c>
      <c r="M32" s="19"/>
      <c r="N32" s="20"/>
      <c r="O32" s="17">
        <f>O35-O33</f>
        <v>1066.482155</v>
      </c>
    </row>
    <row r="33" ht="15.75" customHeight="1">
      <c r="N33" s="17"/>
      <c r="O33" s="16">
        <v>1365333.0</v>
      </c>
    </row>
    <row r="34" ht="15.75" customHeight="1">
      <c r="A34" s="1"/>
      <c r="B34" s="2" t="s">
        <v>0</v>
      </c>
      <c r="C34" s="2" t="s">
        <v>1</v>
      </c>
      <c r="D34" s="2" t="s">
        <v>2</v>
      </c>
      <c r="E34" s="2" t="s">
        <v>3</v>
      </c>
      <c r="F34" s="2" t="s">
        <v>4</v>
      </c>
      <c r="G34" s="2"/>
      <c r="H34" s="2" t="s">
        <v>5</v>
      </c>
      <c r="I34" s="3" t="s">
        <v>7</v>
      </c>
      <c r="J34" s="2" t="s">
        <v>8</v>
      </c>
      <c r="K34" s="2" t="s">
        <v>9</v>
      </c>
      <c r="L34" s="2" t="s">
        <v>35</v>
      </c>
      <c r="M34" s="2" t="s">
        <v>36</v>
      </c>
      <c r="N34" s="2" t="s">
        <v>10</v>
      </c>
      <c r="O34" s="4" t="s">
        <v>11</v>
      </c>
    </row>
    <row r="35" ht="15.75" customHeight="1">
      <c r="A35" s="5" t="s">
        <v>32</v>
      </c>
      <c r="B35" s="6">
        <f t="shared" ref="B35:F35" si="6">B30</f>
        <v>533572.8577</v>
      </c>
      <c r="C35" s="6">
        <f t="shared" si="6"/>
        <v>129392.5646</v>
      </c>
      <c r="D35" s="6">
        <f t="shared" si="6"/>
        <v>155277.698</v>
      </c>
      <c r="E35" s="6">
        <f t="shared" si="6"/>
        <v>143651.6472</v>
      </c>
      <c r="F35" s="6">
        <f t="shared" si="6"/>
        <v>163396.2454</v>
      </c>
      <c r="G35" s="6"/>
      <c r="H35" s="6">
        <f t="shared" ref="H35:H36" si="10">H30</f>
        <v>85531.21897</v>
      </c>
      <c r="I35" s="6">
        <f t="shared" ref="I35:K35" si="7">J30</f>
        <v>50961.02643</v>
      </c>
      <c r="J35" s="6">
        <f t="shared" si="7"/>
        <v>49471.76403</v>
      </c>
      <c r="K35" s="6">
        <f t="shared" si="7"/>
        <v>50603.46403</v>
      </c>
      <c r="L35" s="6">
        <v>0.0</v>
      </c>
      <c r="M35" s="6">
        <v>0.0</v>
      </c>
      <c r="N35" s="6">
        <f t="shared" ref="N35:O35" si="8">M30</f>
        <v>4540.995797</v>
      </c>
      <c r="O35" s="6">
        <f t="shared" si="8"/>
        <v>1366399.482</v>
      </c>
    </row>
    <row r="36" ht="15.75" customHeight="1">
      <c r="A36" s="5" t="s">
        <v>13</v>
      </c>
      <c r="B36" s="8">
        <f t="shared" ref="B36:F36" si="9">B31</f>
        <v>0.3904955063</v>
      </c>
      <c r="C36" s="8">
        <f t="shared" si="9"/>
        <v>0.09469599944</v>
      </c>
      <c r="D36" s="8">
        <f t="shared" si="9"/>
        <v>0.1136400445</v>
      </c>
      <c r="E36" s="8">
        <f t="shared" si="9"/>
        <v>0.1051315147</v>
      </c>
      <c r="F36" s="8">
        <f t="shared" si="9"/>
        <v>0.1195816066</v>
      </c>
      <c r="G36" s="8"/>
      <c r="H36" s="8">
        <f t="shared" si="10"/>
        <v>0.06259605634</v>
      </c>
      <c r="I36" s="8">
        <f t="shared" ref="I36:K36" si="11">J31</f>
        <v>0.03729584729</v>
      </c>
      <c r="J36" s="8">
        <f t="shared" si="11"/>
        <v>0.03620593002</v>
      </c>
      <c r="K36" s="8">
        <f t="shared" si="11"/>
        <v>0.03703416511</v>
      </c>
      <c r="L36" s="8">
        <v>0.0</v>
      </c>
      <c r="M36" s="8">
        <v>0.0</v>
      </c>
      <c r="N36" s="8">
        <f>M31</f>
        <v>0.003323329565</v>
      </c>
      <c r="O36" s="9">
        <f>SUM(B36:N36)</f>
        <v>1</v>
      </c>
    </row>
    <row r="37" ht="15.75" customHeight="1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</row>
    <row r="38" ht="15.75" customHeight="1">
      <c r="A38" s="5" t="s">
        <v>37</v>
      </c>
      <c r="B38" s="6">
        <f t="shared" ref="B38:F38" si="12">B35</f>
        <v>533572.8577</v>
      </c>
      <c r="C38" s="6">
        <f t="shared" si="12"/>
        <v>129392.5646</v>
      </c>
      <c r="D38" s="6">
        <f t="shared" si="12"/>
        <v>155277.698</v>
      </c>
      <c r="E38" s="6">
        <f t="shared" si="12"/>
        <v>143651.6472</v>
      </c>
      <c r="F38" s="6">
        <f t="shared" si="12"/>
        <v>163396.2454</v>
      </c>
      <c r="G38" s="6"/>
      <c r="H38" s="6">
        <f t="shared" ref="H38:O38" si="13">H35</f>
        <v>85531.21897</v>
      </c>
      <c r="I38" s="6">
        <f t="shared" si="13"/>
        <v>50961.02643</v>
      </c>
      <c r="J38" s="6">
        <f t="shared" si="13"/>
        <v>49471.76403</v>
      </c>
      <c r="K38" s="6">
        <f t="shared" si="13"/>
        <v>50603.46403</v>
      </c>
      <c r="L38" s="6">
        <f t="shared" si="13"/>
        <v>0</v>
      </c>
      <c r="M38" s="6">
        <f t="shared" si="13"/>
        <v>0</v>
      </c>
      <c r="N38" s="6">
        <f t="shared" si="13"/>
        <v>4540.995797</v>
      </c>
      <c r="O38" s="6">
        <f t="shared" si="13"/>
        <v>1366399.482</v>
      </c>
    </row>
    <row r="39" ht="15.75" customHeight="1">
      <c r="A39" s="23" t="s">
        <v>38</v>
      </c>
      <c r="B39" s="24">
        <v>15000.0</v>
      </c>
      <c r="C39" s="24">
        <v>4200.0</v>
      </c>
      <c r="D39" s="24">
        <v>6499.99</v>
      </c>
      <c r="E39" s="24">
        <v>4200.0</v>
      </c>
      <c r="F39" s="24">
        <v>6574.99</v>
      </c>
      <c r="G39" s="24"/>
      <c r="H39" s="24">
        <v>4000.0</v>
      </c>
      <c r="I39" s="24">
        <v>0.0</v>
      </c>
      <c r="J39" s="24">
        <v>7745.87</v>
      </c>
      <c r="K39" s="24">
        <v>7745.87</v>
      </c>
      <c r="L39" s="24">
        <v>4500.0</v>
      </c>
      <c r="M39" s="24">
        <v>4500.0</v>
      </c>
      <c r="N39" s="24">
        <v>0.0</v>
      </c>
      <c r="O39" s="14">
        <f t="shared" ref="O39:O43" si="14">SUM(B39:N39)</f>
        <v>64966.72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ht="15.75" customHeight="1">
      <c r="A40" s="5" t="s">
        <v>39</v>
      </c>
      <c r="B40" s="13">
        <v>0.0</v>
      </c>
      <c r="C40" s="13">
        <v>0.0</v>
      </c>
      <c r="D40" s="13">
        <v>0.0</v>
      </c>
      <c r="E40" s="13">
        <v>0.0</v>
      </c>
      <c r="F40" s="13">
        <v>0.0</v>
      </c>
      <c r="G40" s="13"/>
      <c r="H40" s="13">
        <v>0.0</v>
      </c>
      <c r="I40" s="13">
        <v>-8000.0</v>
      </c>
      <c r="J40" s="13">
        <v>0.0</v>
      </c>
      <c r="K40" s="13">
        <v>0.0</v>
      </c>
      <c r="L40" s="13">
        <v>0.0</v>
      </c>
      <c r="M40" s="13">
        <v>0.0</v>
      </c>
      <c r="N40" s="13">
        <v>0.0</v>
      </c>
      <c r="O40" s="14">
        <f t="shared" si="14"/>
        <v>-8000</v>
      </c>
    </row>
    <row r="41" ht="15.75" customHeight="1">
      <c r="A41" s="5" t="s">
        <v>40</v>
      </c>
      <c r="B41" s="13">
        <v>0.0</v>
      </c>
      <c r="C41" s="13">
        <v>0.0</v>
      </c>
      <c r="D41" s="13">
        <v>0.0</v>
      </c>
      <c r="E41" s="13">
        <v>0.0</v>
      </c>
      <c r="F41" s="13">
        <v>-35000.0</v>
      </c>
      <c r="G41" s="13"/>
      <c r="H41" s="13">
        <v>0.0</v>
      </c>
      <c r="I41" s="13">
        <v>0.0</v>
      </c>
      <c r="J41" s="13">
        <v>0.0</v>
      </c>
      <c r="K41" s="13">
        <v>0.0</v>
      </c>
      <c r="L41" s="13">
        <v>0.0</v>
      </c>
      <c r="M41" s="13">
        <v>0.0</v>
      </c>
      <c r="N41" s="13">
        <v>0.0</v>
      </c>
      <c r="O41" s="14">
        <f t="shared" si="14"/>
        <v>-35000</v>
      </c>
    </row>
    <row r="42" ht="15.75" customHeight="1">
      <c r="A42" s="5" t="s">
        <v>28</v>
      </c>
      <c r="B42" s="13">
        <v>0.0</v>
      </c>
      <c r="C42" s="13">
        <v>0.0</v>
      </c>
      <c r="D42" s="13">
        <v>0.0</v>
      </c>
      <c r="E42" s="13">
        <v>0.0</v>
      </c>
      <c r="F42" s="13">
        <v>96865.92</v>
      </c>
      <c r="G42" s="13"/>
      <c r="H42" s="13">
        <v>0.0</v>
      </c>
      <c r="I42" s="13">
        <v>0.0</v>
      </c>
      <c r="J42" s="13">
        <v>0.0</v>
      </c>
      <c r="K42" s="13">
        <v>0.0</v>
      </c>
      <c r="L42" s="13">
        <v>34939.89</v>
      </c>
      <c r="M42" s="13">
        <v>249691.81</v>
      </c>
      <c r="N42" s="13">
        <v>0.0</v>
      </c>
      <c r="O42" s="14">
        <f t="shared" si="14"/>
        <v>381497.62</v>
      </c>
    </row>
    <row r="43" ht="15.75" customHeight="1">
      <c r="A43" s="5" t="s">
        <v>29</v>
      </c>
      <c r="B43" s="13">
        <v>0.0</v>
      </c>
      <c r="C43" s="13">
        <v>-46390.63</v>
      </c>
      <c r="D43" s="13">
        <v>0.0</v>
      </c>
      <c r="E43" s="13">
        <v>0.0</v>
      </c>
      <c r="F43" s="13">
        <v>0.0</v>
      </c>
      <c r="G43" s="13"/>
      <c r="H43" s="13">
        <v>0.0</v>
      </c>
      <c r="I43" s="13">
        <v>0.0</v>
      </c>
      <c r="J43" s="13">
        <v>0.0</v>
      </c>
      <c r="K43" s="13">
        <v>0.0</v>
      </c>
      <c r="L43" s="13">
        <v>0.0</v>
      </c>
      <c r="M43" s="13">
        <v>0.0</v>
      </c>
      <c r="N43" s="13">
        <v>0.0</v>
      </c>
      <c r="O43" s="14">
        <f t="shared" si="14"/>
        <v>-46390.63</v>
      </c>
    </row>
    <row r="44" ht="15.75" customHeight="1">
      <c r="A44" s="5" t="s">
        <v>19</v>
      </c>
      <c r="B44" s="13">
        <f>O44*B36</f>
        <v>-6198.335172</v>
      </c>
      <c r="C44" s="13">
        <f>O44*C36</f>
        <v>-1503.109599</v>
      </c>
      <c r="D44" s="13">
        <f>O44*D36</f>
        <v>-1803.808427</v>
      </c>
      <c r="E44" s="13">
        <f>O44*E36</f>
        <v>-1668.752533</v>
      </c>
      <c r="F44" s="13">
        <f>O44*F36</f>
        <v>-1898.118842</v>
      </c>
      <c r="G44" s="13"/>
      <c r="H44" s="13">
        <f>O44*H36</f>
        <v>-993.5872023</v>
      </c>
      <c r="I44" s="13">
        <f>O44*I36</f>
        <v>-591.9969841</v>
      </c>
      <c r="J44" s="13">
        <f>O44*J36</f>
        <v>-574.6967273</v>
      </c>
      <c r="K44" s="13">
        <f>O44*K36</f>
        <v>-587.8433029</v>
      </c>
      <c r="L44" s="13">
        <v>0.0</v>
      </c>
      <c r="M44" s="13">
        <v>0.0</v>
      </c>
      <c r="N44" s="13">
        <f>O44*N36</f>
        <v>-52.75121019</v>
      </c>
      <c r="O44" s="14">
        <v>-15873.0</v>
      </c>
    </row>
    <row r="45" ht="15.75" customHeight="1">
      <c r="A45" s="5" t="s">
        <v>20</v>
      </c>
      <c r="B45" s="13">
        <f>O45*B36</f>
        <v>3063.437247</v>
      </c>
      <c r="C45" s="13">
        <f>O45*C36</f>
        <v>742.8901156</v>
      </c>
      <c r="D45" s="13">
        <f>O45*D36</f>
        <v>891.5061495</v>
      </c>
      <c r="E45" s="13">
        <f>O45*E36</f>
        <v>824.7567327</v>
      </c>
      <c r="F45" s="13">
        <f>O45*F36</f>
        <v>938.1177042</v>
      </c>
      <c r="G45" s="13"/>
      <c r="H45" s="13">
        <f>O45*H36</f>
        <v>491.066062</v>
      </c>
      <c r="I45" s="13">
        <f>O45*I36</f>
        <v>292.585922</v>
      </c>
      <c r="J45" s="13">
        <f>O45*J36</f>
        <v>284.035521</v>
      </c>
      <c r="K45" s="13">
        <f>O45*K36</f>
        <v>290.5330253</v>
      </c>
      <c r="L45" s="13">
        <v>0.0</v>
      </c>
      <c r="M45" s="13">
        <v>0.0</v>
      </c>
      <c r="N45" s="13">
        <f>O45*N36</f>
        <v>26.07152044</v>
      </c>
      <c r="O45" s="14">
        <v>7845.0</v>
      </c>
    </row>
    <row r="46" ht="15.75" customHeight="1">
      <c r="A46" s="5" t="s">
        <v>30</v>
      </c>
      <c r="B46" s="13">
        <f>O46*B36</f>
        <v>22928.33415</v>
      </c>
      <c r="C46" s="13">
        <f>O46*C36</f>
        <v>5560.170303</v>
      </c>
      <c r="D46" s="13">
        <f>O46*D36</f>
        <v>6672.488856</v>
      </c>
      <c r="E46" s="13">
        <f>O46*E36</f>
        <v>6172.902016</v>
      </c>
      <c r="F46" s="13">
        <f>O46*F36</f>
        <v>7021.353616</v>
      </c>
      <c r="G46" s="13"/>
      <c r="H46" s="13">
        <f>O46*H36</f>
        <v>3675.390044</v>
      </c>
      <c r="I46" s="13">
        <f>O46*I36</f>
        <v>2189.86297</v>
      </c>
      <c r="J46" s="13">
        <f>O46*J36</f>
        <v>2125.867387</v>
      </c>
      <c r="K46" s="13">
        <f>O46*K36</f>
        <v>2174.498039</v>
      </c>
      <c r="L46" s="13">
        <v>0.0</v>
      </c>
      <c r="M46" s="13">
        <v>0.0</v>
      </c>
      <c r="N46" s="13">
        <f>O46*N36</f>
        <v>195.1326187</v>
      </c>
      <c r="O46" s="14">
        <v>58716.0</v>
      </c>
    </row>
    <row r="47" ht="15.75" customHeight="1">
      <c r="A47" s="5" t="s">
        <v>31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6"/>
      <c r="O47" s="7">
        <f>SUM(O38:O46)</f>
        <v>1774161.192</v>
      </c>
    </row>
    <row r="48" ht="15.75" customHeight="1">
      <c r="A48" s="23" t="s">
        <v>41</v>
      </c>
      <c r="B48" s="26">
        <f t="shared" ref="B48:F48" si="15">SUM(B38:B47)</f>
        <v>568366.2939</v>
      </c>
      <c r="C48" s="26">
        <f t="shared" si="15"/>
        <v>92001.88542</v>
      </c>
      <c r="D48" s="26">
        <f t="shared" si="15"/>
        <v>167537.8746</v>
      </c>
      <c r="E48" s="26">
        <f t="shared" si="15"/>
        <v>153180.5534</v>
      </c>
      <c r="F48" s="26">
        <f t="shared" si="15"/>
        <v>237898.5079</v>
      </c>
      <c r="G48" s="26"/>
      <c r="H48" s="26">
        <f t="shared" ref="H48:N48" si="16">SUM(H38:H47)</f>
        <v>92704.08787</v>
      </c>
      <c r="I48" s="26">
        <f t="shared" si="16"/>
        <v>44851.47834</v>
      </c>
      <c r="J48" s="26">
        <f t="shared" si="16"/>
        <v>59052.84022</v>
      </c>
      <c r="K48" s="26">
        <f t="shared" si="16"/>
        <v>60226.5218</v>
      </c>
      <c r="L48" s="26">
        <f t="shared" si="16"/>
        <v>39439.89</v>
      </c>
      <c r="M48" s="26">
        <f t="shared" si="16"/>
        <v>254191.81</v>
      </c>
      <c r="N48" s="26">
        <f t="shared" si="16"/>
        <v>4709.448726</v>
      </c>
      <c r="O48" s="26">
        <f t="shared" ref="O48:O49" si="17">SUM(B48:N48)</f>
        <v>1774161.192</v>
      </c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ht="15.75" customHeight="1">
      <c r="A49" s="5" t="s">
        <v>42</v>
      </c>
      <c r="B49" s="8">
        <f>B48/O48</f>
        <v>0.3203577535</v>
      </c>
      <c r="C49" s="8">
        <f>C48/O48</f>
        <v>0.05185655386</v>
      </c>
      <c r="D49" s="8">
        <f>D48/O48</f>
        <v>0.09443216058</v>
      </c>
      <c r="E49" s="8">
        <f>E48/O48</f>
        <v>0.08633970471</v>
      </c>
      <c r="F49" s="8">
        <f>F48/O48</f>
        <v>0.1340906953</v>
      </c>
      <c r="G49" s="8"/>
      <c r="H49" s="8">
        <f>H48/O48</f>
        <v>0.05225234792</v>
      </c>
      <c r="I49" s="8">
        <f>I48/O48</f>
        <v>0.0252803852</v>
      </c>
      <c r="J49" s="8">
        <f>J48/O48</f>
        <v>0.03328493514</v>
      </c>
      <c r="K49" s="8">
        <f>K48/O48</f>
        <v>0.03394647683</v>
      </c>
      <c r="L49" s="21">
        <f>L48/O48</f>
        <v>0.0222301616</v>
      </c>
      <c r="M49" s="21">
        <f>M48/O48</f>
        <v>0.1432743604</v>
      </c>
      <c r="N49" s="8">
        <f>N48/O48</f>
        <v>0.002654464964</v>
      </c>
      <c r="O49" s="9">
        <f t="shared" si="17"/>
        <v>1</v>
      </c>
    </row>
    <row r="50" ht="15.75" customHeight="1">
      <c r="A50" s="18" t="s">
        <v>34</v>
      </c>
      <c r="B50" s="22">
        <v>18294.0</v>
      </c>
      <c r="C50" s="22">
        <v>23722.0</v>
      </c>
      <c r="D50" s="22">
        <v>21629.0</v>
      </c>
      <c r="E50" s="22">
        <v>23583.0</v>
      </c>
      <c r="F50" s="22">
        <v>21186.0</v>
      </c>
      <c r="G50" s="22"/>
      <c r="H50" s="22">
        <v>18728.0</v>
      </c>
      <c r="I50" s="22">
        <v>16148.0</v>
      </c>
      <c r="J50" s="22">
        <v>30355.0</v>
      </c>
      <c r="K50" s="22">
        <v>29513.0</v>
      </c>
      <c r="L50" s="22"/>
      <c r="M50" s="22"/>
      <c r="N50" s="19"/>
      <c r="O50" s="20"/>
    </row>
    <row r="51" ht="15.75" customHeight="1">
      <c r="C51" s="16"/>
      <c r="O51" s="16">
        <v>1773094.0</v>
      </c>
    </row>
    <row r="52" ht="15.75" customHeight="1">
      <c r="A52" s="12" t="s">
        <v>43</v>
      </c>
      <c r="B52" s="16">
        <v>1773094.0</v>
      </c>
      <c r="C52" s="25" t="s">
        <v>44</v>
      </c>
      <c r="O52" s="17">
        <f>O48-O51</f>
        <v>1067.192155</v>
      </c>
    </row>
    <row r="53" ht="15.75" customHeight="1">
      <c r="A53" s="1"/>
      <c r="B53" s="2" t="s">
        <v>0</v>
      </c>
      <c r="C53" s="2" t="s">
        <v>1</v>
      </c>
      <c r="D53" s="2" t="s">
        <v>2</v>
      </c>
      <c r="E53" s="2" t="s">
        <v>3</v>
      </c>
      <c r="F53" s="3" t="s">
        <v>45</v>
      </c>
      <c r="G53" s="3" t="s">
        <v>46</v>
      </c>
      <c r="H53" s="2" t="s">
        <v>5</v>
      </c>
      <c r="I53" s="3" t="s">
        <v>7</v>
      </c>
      <c r="J53" s="2" t="s">
        <v>8</v>
      </c>
      <c r="K53" s="2" t="s">
        <v>47</v>
      </c>
      <c r="L53" s="2" t="s">
        <v>35</v>
      </c>
      <c r="M53" s="2" t="s">
        <v>36</v>
      </c>
      <c r="N53" s="2" t="s">
        <v>10</v>
      </c>
      <c r="O53" s="4" t="s">
        <v>11</v>
      </c>
      <c r="P53" s="27" t="s">
        <v>48</v>
      </c>
      <c r="T53" s="28"/>
      <c r="V53" s="28"/>
    </row>
    <row r="54" ht="15.75" customHeight="1">
      <c r="A54" s="5" t="s">
        <v>49</v>
      </c>
      <c r="B54" s="8">
        <f t="shared" ref="B54:F54" si="18">B49</f>
        <v>0.3203577535</v>
      </c>
      <c r="C54" s="8">
        <f t="shared" si="18"/>
        <v>0.05185655386</v>
      </c>
      <c r="D54" s="8">
        <f t="shared" si="18"/>
        <v>0.09443216058</v>
      </c>
      <c r="E54" s="8">
        <f t="shared" si="18"/>
        <v>0.08633970471</v>
      </c>
      <c r="F54" s="8">
        <f t="shared" si="18"/>
        <v>0.1340906953</v>
      </c>
      <c r="G54" s="8"/>
      <c r="H54" s="8">
        <f t="shared" ref="H54:N54" si="19">H49</f>
        <v>0.05225234792</v>
      </c>
      <c r="I54" s="8">
        <f t="shared" si="19"/>
        <v>0.0252803852</v>
      </c>
      <c r="J54" s="8">
        <f t="shared" si="19"/>
        <v>0.03328493514</v>
      </c>
      <c r="K54" s="8">
        <f t="shared" si="19"/>
        <v>0.03394647683</v>
      </c>
      <c r="L54" s="8">
        <f t="shared" si="19"/>
        <v>0.0222301616</v>
      </c>
      <c r="M54" s="8">
        <f t="shared" si="19"/>
        <v>0.1432743604</v>
      </c>
      <c r="N54" s="8">
        <f t="shared" si="19"/>
        <v>0.002654464964</v>
      </c>
      <c r="O54" s="8">
        <f t="shared" ref="O54:O55" si="20">SUM(B54:N54)</f>
        <v>1</v>
      </c>
      <c r="T54" s="28"/>
      <c r="V54" s="28"/>
    </row>
    <row r="55" ht="15.75" customHeight="1">
      <c r="A55" s="5" t="s">
        <v>50</v>
      </c>
      <c r="B55" s="13">
        <f>B52*B54</f>
        <v>568024.4106</v>
      </c>
      <c r="C55" s="13">
        <f>B52*C54</f>
        <v>91946.54451</v>
      </c>
      <c r="D55" s="13">
        <f>B52*D54</f>
        <v>167437.0973</v>
      </c>
      <c r="E55" s="13">
        <f>B52*E54</f>
        <v>153088.4124</v>
      </c>
      <c r="F55" s="13">
        <f>B52*F54</f>
        <v>237755.4073</v>
      </c>
      <c r="G55" s="13"/>
      <c r="H55" s="13">
        <f>B52*H54</f>
        <v>92648.32458</v>
      </c>
      <c r="I55" s="13">
        <f>B52*I54</f>
        <v>44824.49931</v>
      </c>
      <c r="J55" s="13">
        <f>B52*J49</f>
        <v>59017.31879</v>
      </c>
      <c r="K55" s="13">
        <f>B52*K49</f>
        <v>60190.29438</v>
      </c>
      <c r="L55" s="13">
        <f>B52*L54</f>
        <v>39416.16615</v>
      </c>
      <c r="M55" s="13">
        <f>B52*M54</f>
        <v>254038.9087</v>
      </c>
      <c r="N55" s="13">
        <f>B52*N54</f>
        <v>4706.615902</v>
      </c>
      <c r="O55" s="13">
        <f t="shared" si="20"/>
        <v>1773094</v>
      </c>
      <c r="T55" s="28"/>
      <c r="V55" s="29"/>
    </row>
    <row r="56" ht="15.75" customHeight="1">
      <c r="A56" s="5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  <c r="T56" s="28"/>
      <c r="V56" s="29"/>
    </row>
    <row r="57" ht="15.75" customHeight="1">
      <c r="A57" s="5" t="s">
        <v>37</v>
      </c>
      <c r="B57" s="6">
        <f t="shared" ref="B57:F57" si="21">B55</f>
        <v>568024.4106</v>
      </c>
      <c r="C57" s="6">
        <f t="shared" si="21"/>
        <v>91946.54451</v>
      </c>
      <c r="D57" s="6">
        <f t="shared" si="21"/>
        <v>167437.0973</v>
      </c>
      <c r="E57" s="6">
        <f t="shared" si="21"/>
        <v>153088.4124</v>
      </c>
      <c r="F57" s="6">
        <f t="shared" si="21"/>
        <v>237755.4073</v>
      </c>
      <c r="G57" s="6"/>
      <c r="H57" s="6">
        <f t="shared" ref="H57:N57" si="22">H55</f>
        <v>92648.32458</v>
      </c>
      <c r="I57" s="6">
        <f t="shared" si="22"/>
        <v>44824.49931</v>
      </c>
      <c r="J57" s="6">
        <f t="shared" si="22"/>
        <v>59017.31879</v>
      </c>
      <c r="K57" s="6">
        <f t="shared" si="22"/>
        <v>60190.29438</v>
      </c>
      <c r="L57" s="6">
        <f t="shared" si="22"/>
        <v>39416.16615</v>
      </c>
      <c r="M57" s="6">
        <f t="shared" si="22"/>
        <v>254038.9087</v>
      </c>
      <c r="N57" s="6">
        <f t="shared" si="22"/>
        <v>4706.615902</v>
      </c>
      <c r="O57" s="6">
        <f t="shared" ref="O57:O62" si="23">SUM(B57:N57)</f>
        <v>1773094</v>
      </c>
      <c r="P57" s="16">
        <v>1773094.0</v>
      </c>
      <c r="Q57" s="12" t="s">
        <v>51</v>
      </c>
      <c r="T57" s="28"/>
      <c r="V57" s="29"/>
    </row>
    <row r="58" ht="15.75" customHeight="1">
      <c r="A58" s="23" t="s">
        <v>52</v>
      </c>
      <c r="B58" s="24">
        <v>9999.96</v>
      </c>
      <c r="C58" s="24">
        <v>8500.0</v>
      </c>
      <c r="D58" s="24">
        <v>6500.0</v>
      </c>
      <c r="E58" s="24">
        <v>4200.0</v>
      </c>
      <c r="F58" s="24">
        <v>7835.11</v>
      </c>
      <c r="G58" s="24"/>
      <c r="H58" s="24">
        <v>10000.0</v>
      </c>
      <c r="I58" s="24">
        <v>0.0</v>
      </c>
      <c r="J58" s="24">
        <v>7500.0</v>
      </c>
      <c r="K58" s="24">
        <v>7500.0</v>
      </c>
      <c r="L58" s="24">
        <v>4625.0</v>
      </c>
      <c r="M58" s="24">
        <v>5737.5</v>
      </c>
      <c r="N58" s="24">
        <v>0.0</v>
      </c>
      <c r="O58" s="14">
        <f t="shared" si="23"/>
        <v>72397.57</v>
      </c>
      <c r="P58" s="16">
        <v>72910.0</v>
      </c>
      <c r="Q58" s="16">
        <f>P58-O58</f>
        <v>512.43</v>
      </c>
      <c r="T58" s="28"/>
    </row>
    <row r="59" ht="15.75" customHeight="1">
      <c r="A59" s="5" t="s">
        <v>39</v>
      </c>
      <c r="B59" s="13">
        <v>0.0</v>
      </c>
      <c r="C59" s="13">
        <v>0.0</v>
      </c>
      <c r="D59" s="13">
        <v>0.0</v>
      </c>
      <c r="E59" s="13">
        <v>0.0</v>
      </c>
      <c r="F59" s="13">
        <v>0.0</v>
      </c>
      <c r="G59" s="13"/>
      <c r="H59" s="13">
        <v>0.0</v>
      </c>
      <c r="I59" s="13">
        <v>-32000.0</v>
      </c>
      <c r="J59" s="13">
        <v>0.0</v>
      </c>
      <c r="K59" s="13">
        <v>0.0</v>
      </c>
      <c r="L59" s="13">
        <v>0.0</v>
      </c>
      <c r="M59" s="13">
        <v>0.0</v>
      </c>
      <c r="N59" s="13">
        <v>0.0</v>
      </c>
      <c r="O59" s="14">
        <f t="shared" si="23"/>
        <v>-32000</v>
      </c>
      <c r="P59" s="16">
        <v>-32000.0</v>
      </c>
      <c r="T59" s="29"/>
    </row>
    <row r="60" ht="15.75" customHeight="1">
      <c r="A60" s="5" t="s">
        <v>40</v>
      </c>
      <c r="B60" s="13">
        <v>0.0</v>
      </c>
      <c r="C60" s="13">
        <v>0.0</v>
      </c>
      <c r="D60" s="13">
        <v>0.0</v>
      </c>
      <c r="E60" s="13">
        <v>0.0</v>
      </c>
      <c r="F60" s="13">
        <v>-17500.0</v>
      </c>
      <c r="G60" s="13"/>
      <c r="H60" s="13">
        <v>0.0</v>
      </c>
      <c r="I60" s="13">
        <v>0.0</v>
      </c>
      <c r="J60" s="13">
        <v>0.0</v>
      </c>
      <c r="K60" s="13">
        <v>0.0</v>
      </c>
      <c r="L60" s="13">
        <v>0.0</v>
      </c>
      <c r="M60" s="13">
        <v>0.0</v>
      </c>
      <c r="N60" s="13">
        <v>0.0</v>
      </c>
      <c r="O60" s="14">
        <f t="shared" si="23"/>
        <v>-17500</v>
      </c>
      <c r="P60" s="16">
        <v>-17500.0</v>
      </c>
      <c r="T60" s="29"/>
    </row>
    <row r="61" ht="15.75" customHeight="1">
      <c r="A61" s="5" t="s">
        <v>28</v>
      </c>
      <c r="B61" s="13">
        <v>0.0</v>
      </c>
      <c r="C61" s="13">
        <v>0.0</v>
      </c>
      <c r="D61" s="13">
        <v>0.0</v>
      </c>
      <c r="E61" s="13">
        <v>0.0</v>
      </c>
      <c r="F61" s="13">
        <v>0.0</v>
      </c>
      <c r="G61" s="13"/>
      <c r="H61" s="13">
        <v>0.0</v>
      </c>
      <c r="I61" s="13">
        <v>0.0</v>
      </c>
      <c r="J61" s="13">
        <v>0.0</v>
      </c>
      <c r="K61" s="13">
        <v>0.0</v>
      </c>
      <c r="L61" s="13">
        <v>0.0</v>
      </c>
      <c r="M61" s="13">
        <v>0.0</v>
      </c>
      <c r="N61" s="13">
        <v>0.0</v>
      </c>
      <c r="O61" s="14">
        <f t="shared" si="23"/>
        <v>0</v>
      </c>
      <c r="P61" s="16">
        <v>0.0</v>
      </c>
      <c r="T61" s="29"/>
    </row>
    <row r="62" ht="15.75" customHeight="1">
      <c r="A62" s="5" t="s">
        <v>29</v>
      </c>
      <c r="B62" s="13">
        <v>0.0</v>
      </c>
      <c r="C62" s="13">
        <v>0.0</v>
      </c>
      <c r="D62" s="13">
        <v>0.0</v>
      </c>
      <c r="E62" s="13">
        <v>0.0</v>
      </c>
      <c r="F62" s="13">
        <v>0.0</v>
      </c>
      <c r="G62" s="13"/>
      <c r="H62" s="13">
        <v>0.0</v>
      </c>
      <c r="I62" s="13">
        <v>0.0</v>
      </c>
      <c r="J62" s="13">
        <v>0.0</v>
      </c>
      <c r="K62" s="13">
        <v>0.0</v>
      </c>
      <c r="L62" s="13">
        <v>0.0</v>
      </c>
      <c r="M62" s="13">
        <v>0.0</v>
      </c>
      <c r="N62" s="13">
        <v>0.0</v>
      </c>
      <c r="O62" s="14">
        <f t="shared" si="23"/>
        <v>0</v>
      </c>
      <c r="P62" s="16">
        <v>0.0</v>
      </c>
      <c r="T62" s="28"/>
    </row>
    <row r="63" ht="15.75" customHeight="1">
      <c r="A63" s="5" t="s">
        <v>19</v>
      </c>
      <c r="B63" s="13">
        <f>O63*B54</f>
        <v>-11479.69974</v>
      </c>
      <c r="C63" s="13">
        <f>O63*C54</f>
        <v>-1858.227751</v>
      </c>
      <c r="D63" s="13">
        <f>O63*D54</f>
        <v>-3383.882042</v>
      </c>
      <c r="E63" s="13">
        <f>O63*E54</f>
        <v>-3093.896978</v>
      </c>
      <c r="F63" s="13">
        <f>O63*F54</f>
        <v>-4805.005976</v>
      </c>
      <c r="G63" s="13"/>
      <c r="H63" s="13">
        <f>O63*H54</f>
        <v>-1872.410635</v>
      </c>
      <c r="I63" s="13">
        <f>O63*I54</f>
        <v>-905.8973231</v>
      </c>
      <c r="J63" s="13">
        <f>O63*J54</f>
        <v>-1192.732366</v>
      </c>
      <c r="K63" s="13">
        <f>O63*K54</f>
        <v>-1216.438051</v>
      </c>
      <c r="L63" s="13">
        <f>O63*L54</f>
        <v>-796.5956107</v>
      </c>
      <c r="M63" s="13">
        <f>O63*M54</f>
        <v>-5134.09343</v>
      </c>
      <c r="N63" s="13">
        <f>O63*N54</f>
        <v>-95.12009754</v>
      </c>
      <c r="O63" s="14">
        <v>-35834.0</v>
      </c>
      <c r="P63" s="16">
        <f t="shared" ref="P63:P65" si="24">SUM(B63:N63)</f>
        <v>-35834</v>
      </c>
      <c r="T63" s="28"/>
    </row>
    <row r="64" ht="15.75" customHeight="1">
      <c r="A64" s="5" t="s">
        <v>20</v>
      </c>
      <c r="B64" s="13">
        <f>O64*B54</f>
        <v>-29186.19313</v>
      </c>
      <c r="C64" s="13">
        <f>O64*C54</f>
        <v>-4724.391339</v>
      </c>
      <c r="D64" s="13">
        <f>O64*D54</f>
        <v>-8603.24199</v>
      </c>
      <c r="E64" s="13">
        <f>O64*E54</f>
        <v>-7865.978797</v>
      </c>
      <c r="F64" s="13">
        <f>O64*F54</f>
        <v>-12216.3328</v>
      </c>
      <c r="G64" s="13"/>
      <c r="H64" s="13">
        <f>O64*H54</f>
        <v>-4760.450157</v>
      </c>
      <c r="I64" s="13">
        <f>O64*I54</f>
        <v>-2303.169493</v>
      </c>
      <c r="J64" s="13">
        <f>O64*J54</f>
        <v>-3032.424016</v>
      </c>
      <c r="K64" s="13">
        <f>O64*K54</f>
        <v>-3092.693771</v>
      </c>
      <c r="L64" s="13">
        <f>O64*L54</f>
        <v>-2025.278872</v>
      </c>
      <c r="M64" s="13">
        <f>O64*M54</f>
        <v>-13053.0106</v>
      </c>
      <c r="N64" s="13">
        <f>O64*N54</f>
        <v>-241.8350306</v>
      </c>
      <c r="O64" s="14">
        <v>-91105.0</v>
      </c>
      <c r="P64" s="16">
        <f t="shared" si="24"/>
        <v>-91105</v>
      </c>
      <c r="T64" s="29"/>
    </row>
    <row r="65" ht="15.75" customHeight="1">
      <c r="A65" s="5" t="s">
        <v>30</v>
      </c>
      <c r="B65" s="13">
        <f>O65*B54</f>
        <v>19087.87603</v>
      </c>
      <c r="C65" s="13">
        <f>O65*C54</f>
        <v>3089.769049</v>
      </c>
      <c r="D65" s="13">
        <f>O65*D54</f>
        <v>5626.551424</v>
      </c>
      <c r="E65" s="13">
        <f>O65*E54</f>
        <v>5144.378626</v>
      </c>
      <c r="F65" s="13">
        <f>O65*F54</f>
        <v>7989.5259</v>
      </c>
      <c r="G65" s="13"/>
      <c r="H65" s="13">
        <f>O65*H54</f>
        <v>3113.351646</v>
      </c>
      <c r="I65" s="13">
        <f>O65*I54</f>
        <v>1506.281191</v>
      </c>
      <c r="J65" s="13">
        <f>O65*J54</f>
        <v>1983.216291</v>
      </c>
      <c r="K65" s="13">
        <f>O65*K54</f>
        <v>2022.632929</v>
      </c>
      <c r="L65" s="13">
        <f>O65*L54</f>
        <v>1324.539718</v>
      </c>
      <c r="M65" s="13">
        <f>O65*M54</f>
        <v>8536.716214</v>
      </c>
      <c r="N65" s="13">
        <f>O65*N54</f>
        <v>158.160986</v>
      </c>
      <c r="O65" s="14">
        <v>59583.0</v>
      </c>
      <c r="P65" s="16">
        <f t="shared" si="24"/>
        <v>59583</v>
      </c>
      <c r="T65" s="29"/>
    </row>
    <row r="66" ht="15.75" customHeight="1">
      <c r="A66" s="5" t="s">
        <v>31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6"/>
      <c r="O66" s="7">
        <f>SUM(B67:N67)</f>
        <v>1728635.57</v>
      </c>
      <c r="P66" s="16">
        <v>0.0</v>
      </c>
      <c r="T66" s="29"/>
    </row>
    <row r="67" ht="15.75" customHeight="1">
      <c r="A67" s="30" t="s">
        <v>41</v>
      </c>
      <c r="B67" s="26">
        <f t="shared" ref="B67:F67" si="25">SUM(B57:B66)</f>
        <v>556446.3538</v>
      </c>
      <c r="C67" s="26">
        <f t="shared" si="25"/>
        <v>96953.69447</v>
      </c>
      <c r="D67" s="26">
        <f t="shared" si="25"/>
        <v>167576.5247</v>
      </c>
      <c r="E67" s="26">
        <f t="shared" si="25"/>
        <v>151472.9152</v>
      </c>
      <c r="F67" s="26">
        <f t="shared" si="25"/>
        <v>219058.7045</v>
      </c>
      <c r="G67" s="26"/>
      <c r="H67" s="26">
        <f t="shared" ref="H67:N67" si="26">SUM(H57:H66)</f>
        <v>99128.81543</v>
      </c>
      <c r="I67" s="26">
        <f t="shared" si="26"/>
        <v>11121.71368</v>
      </c>
      <c r="J67" s="26">
        <f t="shared" si="26"/>
        <v>64275.3787</v>
      </c>
      <c r="K67" s="26">
        <f t="shared" si="26"/>
        <v>65403.79549</v>
      </c>
      <c r="L67" s="26">
        <f t="shared" si="26"/>
        <v>42543.83138</v>
      </c>
      <c r="M67" s="26">
        <f t="shared" si="26"/>
        <v>250126.0209</v>
      </c>
      <c r="N67" s="26">
        <f t="shared" si="26"/>
        <v>4527.82176</v>
      </c>
      <c r="O67" s="26">
        <f t="shared" ref="O67:O68" si="27">SUM(B67:N67)</f>
        <v>1728635.57</v>
      </c>
      <c r="T67" s="16"/>
    </row>
    <row r="68" ht="15.75" customHeight="1">
      <c r="A68" s="5" t="s">
        <v>42</v>
      </c>
      <c r="B68" s="8">
        <f>B67/O67</f>
        <v>0.3218991692</v>
      </c>
      <c r="C68" s="8">
        <f>C67/O67</f>
        <v>0.05608683296</v>
      </c>
      <c r="D68" s="8">
        <f>D67/O67</f>
        <v>0.09694149978</v>
      </c>
      <c r="E68" s="8">
        <f>E67/O67</f>
        <v>0.08762570773</v>
      </c>
      <c r="F68" s="8">
        <f>F67/O67</f>
        <v>0.1267234739</v>
      </c>
      <c r="G68" s="8"/>
      <c r="H68" s="8">
        <f>H67/O67</f>
        <v>0.05734512071</v>
      </c>
      <c r="I68" s="8">
        <f>I67/O67</f>
        <v>0.006433810502</v>
      </c>
      <c r="J68" s="8">
        <f>J67/O67</f>
        <v>0.03718272366</v>
      </c>
      <c r="K68" s="8">
        <f>K67/O67</f>
        <v>0.03783550253</v>
      </c>
      <c r="L68" s="8">
        <f>L67/O67</f>
        <v>0.02461122062</v>
      </c>
      <c r="M68" s="8">
        <f>M67/O67</f>
        <v>0.1446956347</v>
      </c>
      <c r="N68" s="8">
        <f>N67/O67</f>
        <v>0.002619303824</v>
      </c>
      <c r="O68" s="9">
        <f t="shared" si="27"/>
        <v>1</v>
      </c>
      <c r="P68" s="16"/>
      <c r="S68" s="31">
        <f>1729148</f>
        <v>1729148</v>
      </c>
      <c r="T68" s="28"/>
    </row>
    <row r="69" ht="15.75" customHeight="1">
      <c r="A69" s="18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19"/>
      <c r="O69" s="20"/>
      <c r="P69" s="16"/>
      <c r="S69" s="32"/>
      <c r="T69" s="29"/>
    </row>
    <row r="70" ht="15.0" customHeight="1"/>
    <row r="71" ht="15.75" customHeight="1">
      <c r="A71" s="1"/>
      <c r="B71" s="2" t="s">
        <v>0</v>
      </c>
      <c r="C71" s="2" t="s">
        <v>1</v>
      </c>
      <c r="D71" s="2" t="s">
        <v>2</v>
      </c>
      <c r="E71" s="2" t="s">
        <v>3</v>
      </c>
      <c r="F71" s="3" t="s">
        <v>53</v>
      </c>
      <c r="G71" s="2" t="s">
        <v>46</v>
      </c>
      <c r="H71" s="2" t="s">
        <v>5</v>
      </c>
      <c r="I71" s="3" t="s">
        <v>7</v>
      </c>
      <c r="J71" s="2" t="s">
        <v>8</v>
      </c>
      <c r="K71" s="2" t="s">
        <v>47</v>
      </c>
      <c r="L71" s="2" t="s">
        <v>35</v>
      </c>
      <c r="M71" s="2" t="s">
        <v>36</v>
      </c>
      <c r="N71" s="2" t="s">
        <v>10</v>
      </c>
      <c r="O71" s="4" t="s">
        <v>11</v>
      </c>
      <c r="P71" s="27" t="s">
        <v>48</v>
      </c>
      <c r="T71" s="28"/>
      <c r="V71" s="28"/>
    </row>
    <row r="72" ht="15.75" customHeight="1">
      <c r="A72" s="25"/>
      <c r="B72" s="25"/>
      <c r="C72" s="25"/>
      <c r="D72" s="25"/>
      <c r="E72" s="25"/>
      <c r="F72" s="33"/>
      <c r="G72" s="25"/>
      <c r="H72" s="25"/>
      <c r="I72" s="33"/>
      <c r="J72" s="25"/>
      <c r="K72" s="25"/>
      <c r="L72" s="25"/>
      <c r="M72" s="25"/>
      <c r="N72" s="25"/>
      <c r="O72" s="25"/>
      <c r="P72" s="25"/>
      <c r="T72" s="28"/>
      <c r="V72" s="28"/>
    </row>
    <row r="73" ht="15.75" customHeight="1">
      <c r="A73" s="25"/>
      <c r="B73" s="25"/>
      <c r="C73" s="25"/>
      <c r="D73" s="25"/>
      <c r="E73" s="25"/>
      <c r="F73" s="33"/>
      <c r="G73" s="25"/>
      <c r="H73" s="25"/>
      <c r="I73" s="33"/>
      <c r="J73" s="25"/>
      <c r="K73" s="25"/>
      <c r="L73" s="25"/>
      <c r="M73" s="25"/>
      <c r="N73" s="25"/>
      <c r="O73" s="25"/>
      <c r="P73" s="25"/>
      <c r="T73" s="28"/>
      <c r="V73" s="28"/>
    </row>
    <row r="74" ht="15.75" customHeight="1">
      <c r="A74" s="34"/>
      <c r="B74" s="35">
        <f t="shared" ref="B74:E74" si="28">B67</f>
        <v>556446.3538</v>
      </c>
      <c r="C74" s="35">
        <f t="shared" si="28"/>
        <v>96953.69447</v>
      </c>
      <c r="D74" s="35">
        <f t="shared" si="28"/>
        <v>167576.5247</v>
      </c>
      <c r="E74" s="35">
        <f t="shared" si="28"/>
        <v>151472.9152</v>
      </c>
      <c r="F74" s="36">
        <v>52500.0</v>
      </c>
      <c r="G74" s="36">
        <f>F67-F74</f>
        <v>166558.7045</v>
      </c>
      <c r="H74" s="35">
        <f t="shared" ref="H74:P74" si="29">H67</f>
        <v>99128.81543</v>
      </c>
      <c r="I74" s="35">
        <f t="shared" si="29"/>
        <v>11121.71368</v>
      </c>
      <c r="J74" s="35">
        <f t="shared" si="29"/>
        <v>64275.3787</v>
      </c>
      <c r="K74" s="35">
        <f t="shared" si="29"/>
        <v>65403.79549</v>
      </c>
      <c r="L74" s="35">
        <f t="shared" si="29"/>
        <v>42543.83138</v>
      </c>
      <c r="M74" s="35">
        <f t="shared" si="29"/>
        <v>250126.0209</v>
      </c>
      <c r="N74" s="35">
        <f t="shared" si="29"/>
        <v>4527.82176</v>
      </c>
      <c r="O74" s="35">
        <f t="shared" si="29"/>
        <v>1728635.57</v>
      </c>
      <c r="P74" s="35" t="str">
        <f t="shared" si="29"/>
        <v/>
      </c>
      <c r="Q74" s="34"/>
      <c r="R74" s="34"/>
      <c r="S74" s="34"/>
      <c r="T74" s="37"/>
      <c r="U74" s="34"/>
      <c r="V74" s="34"/>
      <c r="W74" s="34"/>
      <c r="X74" s="34"/>
      <c r="Y74" s="34"/>
      <c r="Z74" s="34"/>
      <c r="AA74" s="34"/>
    </row>
    <row r="75" ht="15.75" customHeight="1">
      <c r="B75" s="38">
        <f>B68</f>
        <v>0.3218991692</v>
      </c>
      <c r="C75" s="39">
        <f t="shared" ref="C75:O75" si="30">C74/1728635</f>
        <v>0.05608685146</v>
      </c>
      <c r="D75" s="39">
        <f t="shared" si="30"/>
        <v>0.09694153175</v>
      </c>
      <c r="E75" s="39">
        <f t="shared" si="30"/>
        <v>0.08762573662</v>
      </c>
      <c r="F75" s="39">
        <f t="shared" si="30"/>
        <v>0.03037078388</v>
      </c>
      <c r="G75" s="39">
        <f t="shared" si="30"/>
        <v>0.09635273176</v>
      </c>
      <c r="H75" s="39">
        <f t="shared" si="30"/>
        <v>0.05734513962</v>
      </c>
      <c r="I75" s="39">
        <f t="shared" si="30"/>
        <v>0.006433812623</v>
      </c>
      <c r="J75" s="39">
        <f t="shared" si="30"/>
        <v>0.03718273592</v>
      </c>
      <c r="K75" s="39">
        <f t="shared" si="30"/>
        <v>0.03783551501</v>
      </c>
      <c r="L75" s="39">
        <f t="shared" si="30"/>
        <v>0.02461122873</v>
      </c>
      <c r="M75" s="39">
        <f t="shared" si="30"/>
        <v>0.1446956824</v>
      </c>
      <c r="N75" s="39">
        <f t="shared" si="30"/>
        <v>0.002619304688</v>
      </c>
      <c r="O75" s="39">
        <f t="shared" si="30"/>
        <v>1.00000033</v>
      </c>
      <c r="T75" s="28"/>
    </row>
    <row r="76" ht="15.75" customHeight="1">
      <c r="A76" s="23" t="s">
        <v>54</v>
      </c>
      <c r="B76" s="40">
        <v>3999.96</v>
      </c>
      <c r="C76" s="41">
        <v>11691.67</v>
      </c>
      <c r="D76" s="40">
        <v>6500.0</v>
      </c>
      <c r="E76" s="40">
        <v>3958.05</v>
      </c>
      <c r="F76" s="42"/>
      <c r="G76" s="40">
        <v>6378.05</v>
      </c>
      <c r="H76" s="40">
        <v>16000.0</v>
      </c>
      <c r="I76" s="42"/>
      <c r="J76" s="40">
        <v>7500.0</v>
      </c>
      <c r="K76" s="40">
        <v>7500.0</v>
      </c>
      <c r="L76" s="40">
        <v>5250.0</v>
      </c>
      <c r="M76" s="40">
        <v>7841.67</v>
      </c>
      <c r="N76" s="42"/>
      <c r="O76" s="42"/>
      <c r="P76" s="31">
        <v>76619.0</v>
      </c>
      <c r="T76" s="29"/>
    </row>
    <row r="77" ht="15.75" customHeight="1">
      <c r="A77" s="5" t="s">
        <v>39</v>
      </c>
      <c r="C77" s="16"/>
      <c r="I77" s="31">
        <v>-3289.0</v>
      </c>
      <c r="T77" s="29"/>
    </row>
    <row r="78" ht="15.75" customHeight="1">
      <c r="A78" s="5" t="s">
        <v>40</v>
      </c>
      <c r="C78" s="16"/>
      <c r="T78" s="29"/>
    </row>
    <row r="79" ht="15.75" customHeight="1">
      <c r="A79" s="5" t="s">
        <v>28</v>
      </c>
      <c r="C79" s="16"/>
      <c r="T79" s="28"/>
    </row>
    <row r="80" ht="15.75" customHeight="1">
      <c r="A80" s="5" t="s">
        <v>29</v>
      </c>
      <c r="C80" s="16"/>
      <c r="T80" s="28"/>
    </row>
    <row r="81" ht="15.75" customHeight="1">
      <c r="A81" s="5" t="s">
        <v>19</v>
      </c>
      <c r="B81" s="43">
        <f t="shared" ref="B81:N81" si="31">B75*-27217</f>
        <v>-8761.129687</v>
      </c>
      <c r="C81" s="43">
        <f t="shared" si="31"/>
        <v>-1526.515836</v>
      </c>
      <c r="D81" s="43">
        <f t="shared" si="31"/>
        <v>-2638.45767</v>
      </c>
      <c r="E81" s="43">
        <f t="shared" si="31"/>
        <v>-2384.909674</v>
      </c>
      <c r="F81" s="43">
        <f t="shared" si="31"/>
        <v>-826.601625</v>
      </c>
      <c r="G81" s="43">
        <f t="shared" si="31"/>
        <v>-2622.4323</v>
      </c>
      <c r="H81" s="43">
        <f t="shared" si="31"/>
        <v>-1560.762665</v>
      </c>
      <c r="I81" s="43">
        <f t="shared" si="31"/>
        <v>-175.1090782</v>
      </c>
      <c r="J81" s="43">
        <f t="shared" si="31"/>
        <v>-1012.002523</v>
      </c>
      <c r="K81" s="43">
        <f t="shared" si="31"/>
        <v>-1029.769212</v>
      </c>
      <c r="L81" s="43">
        <f t="shared" si="31"/>
        <v>-669.8438124</v>
      </c>
      <c r="M81" s="43">
        <f t="shared" si="31"/>
        <v>-3938.182387</v>
      </c>
      <c r="N81" s="43">
        <f t="shared" si="31"/>
        <v>-71.2896157</v>
      </c>
      <c r="P81" s="31">
        <v>-27217.0</v>
      </c>
      <c r="T81" s="29"/>
    </row>
    <row r="82" ht="15.75" customHeight="1">
      <c r="A82" s="5" t="s">
        <v>20</v>
      </c>
      <c r="B82" s="43">
        <f t="shared" ref="B82:N82" si="32">B75*418394</f>
        <v>134680.681</v>
      </c>
      <c r="C82" s="43">
        <f t="shared" si="32"/>
        <v>23466.40213</v>
      </c>
      <c r="D82" s="43">
        <f t="shared" si="32"/>
        <v>40559.75523</v>
      </c>
      <c r="E82" s="43">
        <f t="shared" si="32"/>
        <v>36662.08245</v>
      </c>
      <c r="F82" s="43">
        <f t="shared" si="32"/>
        <v>12706.95375</v>
      </c>
      <c r="G82" s="43">
        <f t="shared" si="32"/>
        <v>40313.40485</v>
      </c>
      <c r="H82" s="43">
        <f t="shared" si="32"/>
        <v>23992.86235</v>
      </c>
      <c r="I82" s="43">
        <f t="shared" si="32"/>
        <v>2691.868599</v>
      </c>
      <c r="J82" s="43">
        <f t="shared" si="32"/>
        <v>15557.03361</v>
      </c>
      <c r="K82" s="43">
        <f t="shared" si="32"/>
        <v>15830.15247</v>
      </c>
      <c r="L82" s="43">
        <f t="shared" si="32"/>
        <v>10297.19043</v>
      </c>
      <c r="M82" s="43">
        <f t="shared" si="32"/>
        <v>60539.80533</v>
      </c>
      <c r="N82" s="43">
        <f t="shared" si="32"/>
        <v>1095.901366</v>
      </c>
      <c r="O82" s="43"/>
      <c r="P82" s="31">
        <v>418394.0</v>
      </c>
      <c r="T82" s="29"/>
    </row>
    <row r="83" ht="15.75" customHeight="1">
      <c r="A83" s="5" t="s">
        <v>55</v>
      </c>
      <c r="C83" s="16"/>
      <c r="N83" s="31">
        <v>511.95</v>
      </c>
      <c r="T83" s="29"/>
    </row>
    <row r="84" ht="15.75" customHeight="1">
      <c r="C84" s="16"/>
      <c r="P84" s="31">
        <f>SUM(P76:P83)</f>
        <v>467796</v>
      </c>
      <c r="T84" s="28"/>
    </row>
    <row r="85" ht="15.75" customHeight="1">
      <c r="A85" s="44" t="s">
        <v>56</v>
      </c>
      <c r="B85" s="45">
        <f t="shared" ref="B85:H85" si="33">B82+B83+B81+B80+B79+B78+B77+B76+B74</f>
        <v>686365.865</v>
      </c>
      <c r="C85" s="45">
        <f t="shared" si="33"/>
        <v>130585.2508</v>
      </c>
      <c r="D85" s="45">
        <f t="shared" si="33"/>
        <v>211997.8223</v>
      </c>
      <c r="E85" s="45">
        <f t="shared" si="33"/>
        <v>189708.138</v>
      </c>
      <c r="F85" s="45">
        <f t="shared" si="33"/>
        <v>64380.35213</v>
      </c>
      <c r="G85" s="45">
        <f t="shared" si="33"/>
        <v>210627.727</v>
      </c>
      <c r="H85" s="45">
        <f t="shared" si="33"/>
        <v>137560.9151</v>
      </c>
      <c r="I85" s="45">
        <v>10349.47</v>
      </c>
      <c r="J85" s="45">
        <f t="shared" ref="J85:N85" si="34">J82+J83+J81+J80+J79+J78+J77+J76+J74</f>
        <v>86320.40979</v>
      </c>
      <c r="K85" s="45">
        <f t="shared" si="34"/>
        <v>87704.17874</v>
      </c>
      <c r="L85" s="45">
        <f t="shared" si="34"/>
        <v>57421.178</v>
      </c>
      <c r="M85" s="45">
        <f t="shared" si="34"/>
        <v>314569.3139</v>
      </c>
      <c r="N85" s="45">
        <f t="shared" si="34"/>
        <v>6064.38351</v>
      </c>
      <c r="O85" s="45">
        <f t="shared" ref="O85:O86" si="36">SUM(B85:N85)</f>
        <v>2193655.004</v>
      </c>
      <c r="P85" s="45">
        <f>O67</f>
        <v>1728635.57</v>
      </c>
      <c r="Q85" s="45"/>
      <c r="R85" s="45"/>
      <c r="S85" s="45"/>
      <c r="T85" s="46"/>
      <c r="U85" s="45"/>
      <c r="V85" s="45"/>
      <c r="W85" s="45"/>
      <c r="X85" s="45"/>
      <c r="Y85" s="45"/>
      <c r="Z85" s="45"/>
      <c r="AA85" s="45"/>
    </row>
    <row r="86" ht="15.75" customHeight="1">
      <c r="B86" s="38">
        <f t="shared" ref="B86:N86" si="35">B85/2193655</f>
        <v>0.3128868783</v>
      </c>
      <c r="C86" s="38">
        <f t="shared" si="35"/>
        <v>0.05952861811</v>
      </c>
      <c r="D86" s="38">
        <f t="shared" si="35"/>
        <v>0.09664136899</v>
      </c>
      <c r="E86" s="38">
        <f t="shared" si="35"/>
        <v>0.08648038912</v>
      </c>
      <c r="F86" s="38">
        <f t="shared" si="35"/>
        <v>0.02934843999</v>
      </c>
      <c r="G86" s="38">
        <f t="shared" si="35"/>
        <v>0.09601679709</v>
      </c>
      <c r="H86" s="38">
        <f t="shared" si="35"/>
        <v>0.06270854583</v>
      </c>
      <c r="I86" s="38">
        <f t="shared" si="35"/>
        <v>0.004717911431</v>
      </c>
      <c r="J86" s="38">
        <f t="shared" si="35"/>
        <v>0.03935003899</v>
      </c>
      <c r="K86" s="38">
        <f t="shared" si="35"/>
        <v>0.03998084418</v>
      </c>
      <c r="L86" s="38">
        <f t="shared" si="35"/>
        <v>0.0261760295</v>
      </c>
      <c r="M86" s="38">
        <f t="shared" si="35"/>
        <v>0.1433996293</v>
      </c>
      <c r="N86" s="38">
        <f t="shared" si="35"/>
        <v>0.00276451106</v>
      </c>
      <c r="O86" s="38">
        <f t="shared" si="36"/>
        <v>1.000000002</v>
      </c>
      <c r="P86" s="31">
        <f>SUM(P84:P85)</f>
        <v>2196431.57</v>
      </c>
      <c r="T86" s="29"/>
    </row>
    <row r="87" ht="15.75" customHeight="1">
      <c r="C87" s="16"/>
      <c r="I87" s="43"/>
      <c r="O87" s="43"/>
      <c r="P87" s="31">
        <f>P86-2193655</f>
        <v>2776.57</v>
      </c>
      <c r="T87" s="29"/>
    </row>
    <row r="88" ht="15.75" customHeight="1">
      <c r="B88" s="47">
        <f t="shared" ref="B88:M88" si="37">B82+B81</f>
        <v>125919.5513</v>
      </c>
      <c r="C88" s="47">
        <f t="shared" si="37"/>
        <v>21939.88629</v>
      </c>
      <c r="D88" s="47">
        <f t="shared" si="37"/>
        <v>37921.29756</v>
      </c>
      <c r="E88" s="47">
        <f t="shared" si="37"/>
        <v>34277.17277</v>
      </c>
      <c r="F88" s="47">
        <f t="shared" si="37"/>
        <v>11880.35213</v>
      </c>
      <c r="G88" s="47">
        <f t="shared" si="37"/>
        <v>37690.97255</v>
      </c>
      <c r="H88" s="47">
        <f t="shared" si="37"/>
        <v>22432.09968</v>
      </c>
      <c r="I88" s="47">
        <f t="shared" si="37"/>
        <v>2516.759521</v>
      </c>
      <c r="J88" s="47">
        <f t="shared" si="37"/>
        <v>14545.03109</v>
      </c>
      <c r="K88" s="47">
        <f t="shared" si="37"/>
        <v>14800.38326</v>
      </c>
      <c r="L88" s="47">
        <f t="shared" si="37"/>
        <v>9627.346622</v>
      </c>
      <c r="M88" s="47">
        <f t="shared" si="37"/>
        <v>56601.62295</v>
      </c>
      <c r="O88" s="48"/>
      <c r="T88" s="29"/>
    </row>
    <row r="89" ht="15.75" customHeight="1">
      <c r="C89" s="16"/>
      <c r="T89" s="28"/>
    </row>
    <row r="90" ht="15.75" customHeight="1">
      <c r="T90" s="28"/>
    </row>
    <row r="91" ht="15.75" customHeight="1">
      <c r="A91" s="31" t="str">
        <f>Contributions!A2</f>
        <v>Members 20/21</v>
      </c>
      <c r="C91" s="31" t="str">
        <f>Contributions!C2</f>
        <v>Employee</v>
      </c>
      <c r="D91" s="31" t="str">
        <f>Contributions!D2</f>
        <v>Company</v>
      </c>
      <c r="E91" s="49" t="s">
        <v>57</v>
      </c>
      <c r="F91" s="50" t="str">
        <f>Contributions!F2</f>
        <v> Share of Fund</v>
      </c>
      <c r="G91" s="31" t="str">
        <f>Contributions!G2</f>
        <v/>
      </c>
      <c r="T91" s="28"/>
    </row>
    <row r="92" ht="15.75" customHeight="1">
      <c r="A92" s="31" t="str">
        <f>Contributions!A3</f>
        <v>Michael</v>
      </c>
      <c r="B92" s="31" t="str">
        <f>Contributions!B3</f>
        <v>Holland</v>
      </c>
      <c r="C92" s="31">
        <f>Contributions!C3</f>
        <v>0</v>
      </c>
      <c r="D92" s="31">
        <f>Contributions!D3</f>
        <v>3999.96</v>
      </c>
      <c r="E92" s="31">
        <f>Contributions!E3</f>
        <v>3999.96</v>
      </c>
      <c r="F92" s="48">
        <f>B85</f>
        <v>686365.865</v>
      </c>
      <c r="T92" s="29"/>
    </row>
    <row r="93" ht="15.75" customHeight="1">
      <c r="A93" s="31" t="str">
        <f>Contributions!A4</f>
        <v>Susan</v>
      </c>
      <c r="B93" s="31" t="str">
        <f>Contributions!B4</f>
        <v>Holland</v>
      </c>
      <c r="C93" s="31">
        <f>Contributions!C4</f>
        <v>2500</v>
      </c>
      <c r="D93" s="31">
        <f>Contributions!D4</f>
        <v>13500</v>
      </c>
      <c r="E93" s="31">
        <f>Contributions!E4</f>
        <v>16000</v>
      </c>
      <c r="F93" s="48">
        <f>H85</f>
        <v>137560.9151</v>
      </c>
      <c r="T93" s="29"/>
    </row>
    <row r="94" ht="15.75" customHeight="1">
      <c r="A94" s="31" t="str">
        <f>Contributions!A5</f>
        <v>Phillip</v>
      </c>
      <c r="B94" s="31" t="str">
        <f>Contributions!B5</f>
        <v>Holland</v>
      </c>
      <c r="C94" s="31">
        <f>Contributions!C5</f>
        <v>3090.55</v>
      </c>
      <c r="D94" s="31">
        <f>Contributions!D5</f>
        <v>3287.5</v>
      </c>
      <c r="E94" s="31">
        <f>Contributions!E5</f>
        <v>6378.05</v>
      </c>
      <c r="F94" s="48">
        <f>G85</f>
        <v>210627.727</v>
      </c>
      <c r="T94" s="29"/>
    </row>
    <row r="95" ht="15.75" customHeight="1">
      <c r="A95" s="31" t="str">
        <f>Contributions!A6</f>
        <v>David</v>
      </c>
      <c r="B95" s="31" t="str">
        <f>Contributions!B6</f>
        <v>Coates</v>
      </c>
      <c r="C95" s="31">
        <f>Contributions!C6</f>
        <v>3250</v>
      </c>
      <c r="D95" s="31">
        <f>Contributions!D6</f>
        <v>3250</v>
      </c>
      <c r="E95" s="31">
        <f>Contributions!E6</f>
        <v>6500</v>
      </c>
      <c r="F95" s="48">
        <f>D85</f>
        <v>211997.8223</v>
      </c>
    </row>
    <row r="96" ht="15.75" customHeight="1">
      <c r="A96" s="31" t="str">
        <f>Contributions!A7</f>
        <v>Simon</v>
      </c>
      <c r="B96" s="31" t="str">
        <f>Contributions!B7</f>
        <v>Best</v>
      </c>
      <c r="C96" s="31">
        <f>Contributions!C7</f>
        <v>4500</v>
      </c>
      <c r="D96" s="31">
        <f>Contributions!D7</f>
        <v>7191.67</v>
      </c>
      <c r="E96" s="31">
        <f>Contributions!E7</f>
        <v>11691.67</v>
      </c>
      <c r="F96" s="48">
        <f>C85</f>
        <v>130585.2508</v>
      </c>
    </row>
    <row r="97" ht="15.75" customHeight="1">
      <c r="A97" s="31" t="str">
        <f>Contributions!A8</f>
        <v>Graham</v>
      </c>
      <c r="B97" s="31" t="str">
        <f>Contributions!B8</f>
        <v>Gerred</v>
      </c>
      <c r="C97" s="31">
        <f>Contributions!C8</f>
        <v>1858.05</v>
      </c>
      <c r="D97" s="31">
        <f>Contributions!D8</f>
        <v>2100</v>
      </c>
      <c r="E97" s="31">
        <f>Contributions!E8</f>
        <v>3958.05</v>
      </c>
      <c r="F97" s="48">
        <f>E85</f>
        <v>189708.138</v>
      </c>
    </row>
    <row r="98" ht="15.75" customHeight="1">
      <c r="A98" s="31" t="str">
        <f>Contributions!A9</f>
        <v>Kim</v>
      </c>
      <c r="B98" s="31" t="str">
        <f>Contributions!B9</f>
        <v>Lombard</v>
      </c>
      <c r="C98" s="31">
        <f>Contributions!C9</f>
        <v>3750</v>
      </c>
      <c r="D98" s="31">
        <f>Contributions!D9</f>
        <v>3750</v>
      </c>
      <c r="E98" s="31">
        <f>Contributions!E9</f>
        <v>7500</v>
      </c>
      <c r="F98" s="48">
        <f>J85</f>
        <v>86320.40979</v>
      </c>
    </row>
    <row r="99" ht="15.75" customHeight="1">
      <c r="A99" s="31" t="str">
        <f>Contributions!A10</f>
        <v>Melissa</v>
      </c>
      <c r="B99" s="31" t="str">
        <f>Contributions!B10</f>
        <v>Roach</v>
      </c>
      <c r="C99" s="16">
        <f>Contributions!C10</f>
        <v>3750</v>
      </c>
      <c r="D99" s="31">
        <f>Contributions!D10</f>
        <v>3750</v>
      </c>
      <c r="E99" s="31">
        <f>Contributions!E10</f>
        <v>7500</v>
      </c>
      <c r="F99" s="48">
        <f>K85</f>
        <v>87704.17874</v>
      </c>
    </row>
    <row r="100" ht="15.75" customHeight="1">
      <c r="A100" s="31" t="str">
        <f>Contributions!A11</f>
        <v>Iain</v>
      </c>
      <c r="B100" s="31" t="str">
        <f>Contributions!B11</f>
        <v>Craig</v>
      </c>
      <c r="C100" s="16">
        <f>Contributions!C11</f>
        <v>2625</v>
      </c>
      <c r="D100" s="31">
        <f>Contributions!D11</f>
        <v>2625</v>
      </c>
      <c r="E100" s="31">
        <f>Contributions!E11</f>
        <v>5250</v>
      </c>
      <c r="F100" s="48">
        <f>L85</f>
        <v>57421.178</v>
      </c>
      <c r="T100" s="29"/>
    </row>
    <row r="101" ht="15.75" customHeight="1">
      <c r="A101" s="31" t="str">
        <f>Contributions!A12</f>
        <v>Roger</v>
      </c>
      <c r="B101" s="31" t="str">
        <f>Contributions!B12</f>
        <v>Best</v>
      </c>
      <c r="C101" s="16">
        <f>Contributions!C12</f>
        <v>4050</v>
      </c>
      <c r="D101" s="31">
        <f>Contributions!D12</f>
        <v>3791.67</v>
      </c>
      <c r="E101" s="31">
        <f>Contributions!E12</f>
        <v>7841.67</v>
      </c>
      <c r="F101" s="48">
        <f>M85</f>
        <v>314569.3139</v>
      </c>
      <c r="T101" s="29"/>
    </row>
    <row r="102" ht="15.75" customHeight="1">
      <c r="C102" s="16"/>
      <c r="T102" s="29"/>
    </row>
    <row r="103" ht="15.75" customHeight="1">
      <c r="C103" s="16"/>
      <c r="F103" s="48">
        <f>SUM(F92:F102)</f>
        <v>2112860.799</v>
      </c>
    </row>
    <row r="104" ht="15.75" customHeight="1">
      <c r="C104" s="16"/>
    </row>
    <row r="105" ht="15.75" customHeight="1">
      <c r="C105" s="16"/>
      <c r="F105" s="48">
        <f>N85+I85+F85</f>
        <v>80794.20564</v>
      </c>
    </row>
    <row r="106" ht="15.75" customHeight="1">
      <c r="C106" s="16"/>
      <c r="F106" s="48">
        <f>SUM(F103:F105)</f>
        <v>2193655.004</v>
      </c>
    </row>
    <row r="107" ht="15.75" customHeight="1">
      <c r="C107" s="16"/>
    </row>
    <row r="108" ht="15.75" customHeight="1">
      <c r="C108" s="16"/>
    </row>
    <row r="109" ht="15.75" customHeight="1">
      <c r="C109" s="16"/>
    </row>
    <row r="110" ht="15.75" customHeight="1">
      <c r="C110" s="16"/>
    </row>
    <row r="111" ht="15.75" customHeight="1">
      <c r="C111" s="16"/>
    </row>
    <row r="112" ht="15.75" customHeight="1">
      <c r="C112" s="16"/>
    </row>
    <row r="113" ht="15.75" customHeight="1">
      <c r="C113" s="16"/>
    </row>
    <row r="114" ht="15.75" customHeight="1">
      <c r="C114" s="16"/>
    </row>
    <row r="115" ht="15.75" customHeight="1">
      <c r="C115" s="16"/>
    </row>
    <row r="116" ht="15.75" customHeight="1">
      <c r="C116" s="16"/>
    </row>
    <row r="117" ht="15.75" customHeight="1">
      <c r="C117" s="16"/>
    </row>
    <row r="118" ht="15.75" customHeight="1">
      <c r="C118" s="16"/>
    </row>
    <row r="119" ht="15.75" customHeight="1">
      <c r="C119" s="16"/>
    </row>
    <row r="120" ht="15.75" customHeight="1">
      <c r="C120" s="16"/>
    </row>
    <row r="121" ht="15.75" customHeight="1">
      <c r="C121" s="16"/>
    </row>
    <row r="122" ht="15.75" customHeight="1">
      <c r="C122" s="16"/>
    </row>
    <row r="123" ht="15.75" customHeight="1">
      <c r="C123" s="16"/>
    </row>
    <row r="124" ht="15.75" customHeight="1">
      <c r="C124" s="16"/>
    </row>
    <row r="125" ht="15.75" customHeight="1">
      <c r="C125" s="16"/>
    </row>
    <row r="126" ht="15.75" customHeight="1">
      <c r="C126" s="16"/>
    </row>
    <row r="127" ht="15.75" customHeight="1">
      <c r="C127" s="16"/>
    </row>
    <row r="128" ht="15.75" customHeight="1">
      <c r="C128" s="16"/>
    </row>
    <row r="129" ht="15.75" customHeight="1">
      <c r="C129" s="16"/>
    </row>
    <row r="130" ht="15.75" customHeight="1">
      <c r="C130" s="16"/>
    </row>
    <row r="131" ht="15.75" customHeight="1">
      <c r="C131" s="16"/>
    </row>
    <row r="132" ht="15.75" customHeight="1">
      <c r="C132" s="16"/>
    </row>
    <row r="133" ht="15.75" customHeight="1">
      <c r="C133" s="16"/>
    </row>
    <row r="134" ht="15.75" customHeight="1">
      <c r="C134" s="16"/>
    </row>
    <row r="135" ht="15.75" customHeight="1">
      <c r="C135" s="16"/>
    </row>
    <row r="136" ht="15.75" customHeight="1">
      <c r="C136" s="16"/>
    </row>
    <row r="137" ht="15.75" customHeight="1">
      <c r="C137" s="16"/>
    </row>
    <row r="138" ht="15.75" customHeight="1">
      <c r="C138" s="16"/>
    </row>
    <row r="139" ht="15.75" customHeight="1">
      <c r="C139" s="16"/>
    </row>
    <row r="140" ht="15.75" customHeight="1">
      <c r="C140" s="16"/>
    </row>
    <row r="141" ht="15.75" customHeight="1">
      <c r="C141" s="16"/>
    </row>
    <row r="142" ht="15.75" customHeight="1">
      <c r="C142" s="16"/>
    </row>
    <row r="143" ht="15.75" customHeight="1">
      <c r="C143" s="16"/>
    </row>
    <row r="144" ht="15.75" customHeight="1">
      <c r="C144" s="16"/>
    </row>
    <row r="145" ht="15.75" customHeight="1">
      <c r="C145" s="16"/>
    </row>
    <row r="146" ht="15.75" customHeight="1">
      <c r="C146" s="16"/>
    </row>
    <row r="147" ht="15.75" customHeight="1">
      <c r="C147" s="16"/>
    </row>
    <row r="148" ht="15.75" customHeight="1">
      <c r="C148" s="16"/>
    </row>
    <row r="149" ht="15.75" customHeight="1">
      <c r="C149" s="16"/>
    </row>
    <row r="150" ht="15.75" customHeight="1">
      <c r="C150" s="16"/>
    </row>
    <row r="151" ht="15.75" customHeight="1">
      <c r="C151" s="16"/>
    </row>
    <row r="152" ht="15.75" customHeight="1">
      <c r="C152" s="16"/>
    </row>
    <row r="153" ht="15.75" customHeight="1">
      <c r="C153" s="16"/>
    </row>
    <row r="154" ht="15.75" customHeight="1">
      <c r="C154" s="16"/>
    </row>
    <row r="155" ht="15.75" customHeight="1">
      <c r="C155" s="16"/>
    </row>
    <row r="156" ht="15.75" customHeight="1">
      <c r="C156" s="16"/>
    </row>
    <row r="157" ht="15.75" customHeight="1">
      <c r="C157" s="16"/>
    </row>
    <row r="158" ht="15.75" customHeight="1">
      <c r="C158" s="16"/>
    </row>
    <row r="159" ht="15.75" customHeight="1">
      <c r="C159" s="16"/>
    </row>
    <row r="160" ht="15.75" customHeight="1">
      <c r="C160" s="16"/>
    </row>
    <row r="161" ht="15.75" customHeight="1">
      <c r="C161" s="16"/>
    </row>
    <row r="162" ht="15.75" customHeight="1">
      <c r="C162" s="16"/>
    </row>
    <row r="163" ht="15.75" customHeight="1">
      <c r="C163" s="16"/>
    </row>
    <row r="164" ht="15.75" customHeight="1">
      <c r="C164" s="16"/>
    </row>
    <row r="165" ht="15.75" customHeight="1">
      <c r="C165" s="16"/>
    </row>
    <row r="166" ht="15.75" customHeight="1">
      <c r="C166" s="16"/>
    </row>
    <row r="167" ht="15.75" customHeight="1">
      <c r="C167" s="16"/>
    </row>
    <row r="168" ht="15.75" customHeight="1">
      <c r="C168" s="16"/>
    </row>
    <row r="169" ht="15.75" customHeight="1">
      <c r="C169" s="16"/>
    </row>
    <row r="170" ht="15.75" customHeight="1">
      <c r="C170" s="16"/>
    </row>
    <row r="171" ht="15.75" customHeight="1">
      <c r="C171" s="16"/>
    </row>
    <row r="172" ht="15.75" customHeight="1">
      <c r="C172" s="16"/>
    </row>
    <row r="173" ht="15.75" customHeight="1">
      <c r="C173" s="16"/>
    </row>
    <row r="174" ht="15.75" customHeight="1">
      <c r="C174" s="16"/>
    </row>
    <row r="175" ht="15.75" customHeight="1">
      <c r="C175" s="16"/>
    </row>
    <row r="176" ht="15.75" customHeight="1">
      <c r="C176" s="16"/>
    </row>
    <row r="177" ht="15.75" customHeight="1">
      <c r="C177" s="16"/>
    </row>
    <row r="178" ht="15.75" customHeight="1">
      <c r="C178" s="16"/>
    </row>
    <row r="179" ht="15.75" customHeight="1">
      <c r="C179" s="16"/>
    </row>
    <row r="180" ht="15.75" customHeight="1">
      <c r="C180" s="16"/>
    </row>
    <row r="181" ht="15.75" customHeight="1">
      <c r="C181" s="16"/>
    </row>
    <row r="182" ht="15.75" customHeight="1">
      <c r="C182" s="16"/>
    </row>
    <row r="183" ht="15.75" customHeight="1">
      <c r="C183" s="16"/>
    </row>
    <row r="184" ht="15.75" customHeight="1">
      <c r="C184" s="16"/>
    </row>
    <row r="185" ht="15.75" customHeight="1">
      <c r="C185" s="16"/>
    </row>
    <row r="186" ht="15.75" customHeight="1">
      <c r="C186" s="16"/>
    </row>
    <row r="187" ht="15.75" customHeight="1">
      <c r="C187" s="16"/>
    </row>
    <row r="188" ht="15.75" customHeight="1">
      <c r="C188" s="16"/>
    </row>
    <row r="189" ht="15.75" customHeight="1">
      <c r="C189" s="16"/>
    </row>
    <row r="190" ht="15.75" customHeight="1">
      <c r="C190" s="16"/>
    </row>
    <row r="191" ht="15.75" customHeight="1">
      <c r="C191" s="16"/>
    </row>
    <row r="192" ht="15.75" customHeight="1">
      <c r="C192" s="16"/>
    </row>
    <row r="193" ht="15.75" customHeight="1">
      <c r="C193" s="16"/>
    </row>
    <row r="194" ht="15.75" customHeight="1">
      <c r="C194" s="16"/>
    </row>
    <row r="195" ht="15.75" customHeight="1">
      <c r="C195" s="16"/>
    </row>
    <row r="196" ht="15.75" customHeight="1">
      <c r="C196" s="16"/>
    </row>
    <row r="197" ht="15.75" customHeight="1">
      <c r="C197" s="16"/>
    </row>
    <row r="198" ht="15.75" customHeight="1">
      <c r="C198" s="16"/>
    </row>
    <row r="199" ht="15.75" customHeight="1">
      <c r="C199" s="16"/>
    </row>
    <row r="200" ht="15.75" customHeight="1">
      <c r="C200" s="16"/>
    </row>
    <row r="201" ht="15.75" customHeight="1">
      <c r="C201" s="16"/>
    </row>
    <row r="202" ht="15.75" customHeight="1">
      <c r="C202" s="16"/>
    </row>
    <row r="203" ht="15.75" customHeight="1">
      <c r="C203" s="16"/>
    </row>
    <row r="204" ht="15.75" customHeight="1">
      <c r="C204" s="16"/>
    </row>
    <row r="205" ht="15.75" customHeight="1">
      <c r="C205" s="16"/>
    </row>
    <row r="206" ht="15.75" customHeight="1">
      <c r="C206" s="16"/>
    </row>
    <row r="207" ht="15.75" customHeight="1">
      <c r="C207" s="16"/>
    </row>
    <row r="208" ht="15.75" customHeight="1">
      <c r="C208" s="16"/>
    </row>
    <row r="209" ht="15.75" customHeight="1">
      <c r="C209" s="16"/>
    </row>
    <row r="210" ht="15.75" customHeight="1">
      <c r="C210" s="16"/>
    </row>
    <row r="211" ht="15.75" customHeight="1">
      <c r="C211" s="16"/>
    </row>
    <row r="212" ht="15.75" customHeight="1">
      <c r="C212" s="16"/>
    </row>
    <row r="213" ht="15.75" customHeight="1">
      <c r="C213" s="16"/>
    </row>
    <row r="214" ht="15.75" customHeight="1">
      <c r="C214" s="16"/>
    </row>
    <row r="215" ht="15.75" customHeight="1">
      <c r="C215" s="16"/>
    </row>
    <row r="216" ht="15.75" customHeight="1">
      <c r="C216" s="16"/>
    </row>
    <row r="217" ht="15.75" customHeight="1">
      <c r="C217" s="16"/>
    </row>
    <row r="218" ht="15.75" customHeight="1">
      <c r="C218" s="16"/>
    </row>
    <row r="219" ht="15.75" customHeight="1">
      <c r="C219" s="16"/>
    </row>
    <row r="220" ht="15.75" customHeight="1">
      <c r="C220" s="16"/>
    </row>
    <row r="221" ht="15.75" customHeight="1">
      <c r="C221" s="16"/>
    </row>
    <row r="222" ht="15.75" customHeight="1">
      <c r="C222" s="16"/>
    </row>
    <row r="223" ht="15.75" customHeight="1">
      <c r="C223" s="16"/>
    </row>
    <row r="224" ht="15.75" customHeight="1">
      <c r="C224" s="16"/>
    </row>
    <row r="225" ht="15.75" customHeight="1">
      <c r="C225" s="16"/>
    </row>
    <row r="226" ht="15.75" customHeight="1">
      <c r="C226" s="16"/>
    </row>
    <row r="227" ht="15.75" customHeight="1">
      <c r="C227" s="16"/>
    </row>
    <row r="228" ht="15.75" customHeight="1">
      <c r="C228" s="16"/>
    </row>
    <row r="229" ht="15.75" customHeight="1">
      <c r="C229" s="16"/>
    </row>
    <row r="230" ht="15.75" customHeight="1">
      <c r="C230" s="16"/>
    </row>
    <row r="231" ht="15.75" customHeight="1">
      <c r="C231" s="16"/>
    </row>
    <row r="232" ht="15.75" customHeight="1">
      <c r="C232" s="16"/>
    </row>
    <row r="233" ht="15.75" customHeight="1">
      <c r="C233" s="16"/>
    </row>
    <row r="234" ht="15.75" customHeight="1">
      <c r="C234" s="16"/>
    </row>
    <row r="235" ht="15.75" customHeight="1">
      <c r="C235" s="16"/>
    </row>
    <row r="236" ht="15.75" customHeight="1">
      <c r="C236" s="16"/>
    </row>
    <row r="237" ht="15.75" customHeight="1">
      <c r="C237" s="16"/>
    </row>
    <row r="238" ht="15.75" customHeight="1">
      <c r="C238" s="16"/>
    </row>
    <row r="239" ht="15.75" customHeight="1">
      <c r="C239" s="16"/>
    </row>
    <row r="240" ht="15.75" customHeight="1">
      <c r="C240" s="16"/>
    </row>
    <row r="241" ht="15.75" customHeight="1">
      <c r="C241" s="16"/>
    </row>
    <row r="242" ht="15.75" customHeight="1">
      <c r="C242" s="16"/>
    </row>
    <row r="243" ht="15.75" customHeight="1">
      <c r="C243" s="16"/>
    </row>
    <row r="244" ht="15.75" customHeight="1">
      <c r="C244" s="16"/>
    </row>
    <row r="245" ht="15.75" customHeight="1">
      <c r="C245" s="16"/>
    </row>
    <row r="246" ht="15.75" customHeight="1">
      <c r="C246" s="16"/>
    </row>
    <row r="247" ht="15.75" customHeight="1">
      <c r="C247" s="16"/>
    </row>
    <row r="248" ht="15.75" customHeight="1">
      <c r="C248" s="16"/>
    </row>
    <row r="249" ht="15.75" customHeight="1">
      <c r="C249" s="16"/>
    </row>
    <row r="250" ht="15.75" customHeight="1">
      <c r="C250" s="16"/>
    </row>
    <row r="251" ht="15.75" customHeight="1">
      <c r="C251" s="16"/>
    </row>
    <row r="252" ht="15.75" customHeight="1">
      <c r="C252" s="16"/>
    </row>
    <row r="253" ht="15.75" customHeight="1">
      <c r="C253" s="16"/>
    </row>
    <row r="254" ht="15.75" customHeight="1">
      <c r="C254" s="16"/>
    </row>
    <row r="255" ht="15.75" customHeight="1">
      <c r="C255" s="16"/>
    </row>
    <row r="256" ht="15.75" customHeight="1">
      <c r="C256" s="16"/>
    </row>
    <row r="257" ht="15.75" customHeight="1">
      <c r="C257" s="16"/>
    </row>
    <row r="258" ht="15.75" customHeight="1">
      <c r="C258" s="16"/>
    </row>
    <row r="259" ht="15.75" customHeight="1">
      <c r="C259" s="16"/>
    </row>
    <row r="260" ht="15.75" customHeight="1">
      <c r="C260" s="16"/>
    </row>
    <row r="261" ht="15.75" customHeight="1">
      <c r="C261" s="16"/>
    </row>
    <row r="262" ht="15.75" customHeight="1">
      <c r="C262" s="16"/>
    </row>
    <row r="263" ht="15.75" customHeight="1">
      <c r="C263" s="16"/>
    </row>
    <row r="264" ht="15.75" customHeight="1">
      <c r="C264" s="16"/>
    </row>
    <row r="265" ht="15.75" customHeight="1">
      <c r="C265" s="16"/>
    </row>
    <row r="266" ht="15.75" customHeight="1">
      <c r="C266" s="16"/>
    </row>
    <row r="267" ht="15.75" customHeight="1">
      <c r="C267" s="16"/>
    </row>
    <row r="268" ht="15.75" customHeight="1">
      <c r="C268" s="16"/>
    </row>
    <row r="269" ht="15.75" customHeight="1">
      <c r="C269" s="16"/>
    </row>
    <row r="270" ht="15.75" customHeight="1">
      <c r="C270" s="16"/>
    </row>
    <row r="271" ht="15.75" customHeight="1">
      <c r="C271" s="16"/>
    </row>
    <row r="272" ht="15.75" customHeight="1">
      <c r="C272" s="16"/>
    </row>
    <row r="273" ht="15.75" customHeight="1">
      <c r="C273" s="16"/>
    </row>
    <row r="274" ht="15.75" customHeight="1">
      <c r="C274" s="16"/>
    </row>
    <row r="275" ht="15.75" customHeight="1">
      <c r="C275" s="16"/>
    </row>
    <row r="276" ht="15.75" customHeight="1">
      <c r="C276" s="16"/>
    </row>
    <row r="277" ht="15.75" customHeight="1">
      <c r="C277" s="16"/>
    </row>
    <row r="278" ht="15.75" customHeight="1">
      <c r="C278" s="16"/>
    </row>
    <row r="279" ht="15.75" customHeight="1">
      <c r="C279" s="16"/>
    </row>
    <row r="280" ht="15.75" customHeight="1">
      <c r="C280" s="16"/>
    </row>
    <row r="281" ht="15.75" customHeight="1">
      <c r="C281" s="16"/>
    </row>
    <row r="282" ht="15.75" customHeight="1">
      <c r="C282" s="16"/>
    </row>
    <row r="283" ht="15.75" customHeight="1">
      <c r="C283" s="16"/>
    </row>
    <row r="284" ht="15.75" customHeight="1">
      <c r="C284" s="16"/>
    </row>
    <row r="285" ht="15.75" customHeight="1">
      <c r="C285" s="16"/>
    </row>
    <row r="286" ht="15.75" customHeight="1">
      <c r="C286" s="16"/>
    </row>
    <row r="287" ht="15.75" customHeight="1">
      <c r="C287" s="16"/>
    </row>
    <row r="288" ht="15.75" customHeight="1">
      <c r="C288" s="16"/>
    </row>
    <row r="289" ht="15.75" customHeight="1">
      <c r="C289" s="16"/>
    </row>
    <row r="290" ht="15.75" customHeight="1">
      <c r="C290" s="16"/>
    </row>
    <row r="291" ht="15.75" customHeight="1">
      <c r="C291" s="16"/>
    </row>
    <row r="292" ht="15.75" customHeight="1">
      <c r="C292" s="16"/>
    </row>
    <row r="293" ht="15.75" customHeight="1">
      <c r="C293" s="16"/>
    </row>
    <row r="294" ht="15.75" customHeight="1">
      <c r="C294" s="16"/>
    </row>
    <row r="295" ht="15.75" customHeight="1">
      <c r="C295" s="16"/>
    </row>
    <row r="296" ht="15.75" customHeight="1">
      <c r="C296" s="16"/>
    </row>
    <row r="297" ht="15.75" customHeight="1">
      <c r="C297" s="16"/>
    </row>
    <row r="298" ht="15.75" customHeight="1">
      <c r="C298" s="16"/>
    </row>
    <row r="299" ht="15.75" customHeight="1">
      <c r="C299" s="16"/>
    </row>
    <row r="300" ht="15.75" customHeight="1">
      <c r="C300" s="16"/>
    </row>
    <row r="301" ht="15.75" customHeight="1">
      <c r="C301" s="16"/>
    </row>
    <row r="302" ht="15.75" customHeight="1">
      <c r="C302" s="16"/>
    </row>
    <row r="303" ht="15.75" customHeight="1">
      <c r="C303" s="16"/>
    </row>
    <row r="304" ht="15.75" customHeight="1">
      <c r="C304" s="16"/>
    </row>
    <row r="305" ht="15.75" customHeight="1">
      <c r="C305" s="16"/>
    </row>
    <row r="306" ht="15.75" customHeight="1">
      <c r="C306" s="16"/>
    </row>
    <row r="307" ht="15.75" customHeight="1">
      <c r="C307" s="16"/>
    </row>
    <row r="308" ht="15.75" customHeight="1">
      <c r="C308" s="16"/>
    </row>
    <row r="309" ht="15.75" customHeight="1">
      <c r="C309" s="16"/>
    </row>
    <row r="310" ht="15.75" customHeight="1">
      <c r="C310" s="16"/>
    </row>
    <row r="311" ht="15.75" customHeight="1">
      <c r="C311" s="16"/>
    </row>
    <row r="312" ht="15.75" customHeight="1">
      <c r="C312" s="16"/>
    </row>
    <row r="313" ht="15.75" customHeight="1">
      <c r="C313" s="16"/>
    </row>
    <row r="314" ht="15.75" customHeight="1">
      <c r="C314" s="16"/>
    </row>
    <row r="315" ht="15.75" customHeight="1">
      <c r="C315" s="16"/>
    </row>
    <row r="316" ht="15.75" customHeight="1">
      <c r="C316" s="16"/>
    </row>
    <row r="317" ht="15.75" customHeight="1">
      <c r="C317" s="16"/>
    </row>
    <row r="318" ht="15.75" customHeight="1">
      <c r="C318" s="16"/>
    </row>
    <row r="319" ht="15.75" customHeight="1">
      <c r="C319" s="16"/>
    </row>
    <row r="320" ht="15.75" customHeight="1">
      <c r="C320" s="16"/>
    </row>
    <row r="321" ht="15.75" customHeight="1">
      <c r="C321" s="16"/>
    </row>
    <row r="322" ht="15.75" customHeight="1">
      <c r="C322" s="16"/>
    </row>
    <row r="323" ht="15.75" customHeight="1">
      <c r="C323" s="16"/>
    </row>
    <row r="324" ht="15.75" customHeight="1">
      <c r="C324" s="16"/>
    </row>
    <row r="325" ht="15.75" customHeight="1">
      <c r="C325" s="16"/>
    </row>
    <row r="326" ht="15.75" customHeight="1">
      <c r="C326" s="16"/>
    </row>
    <row r="327" ht="15.75" customHeight="1">
      <c r="C327" s="16"/>
    </row>
    <row r="328" ht="15.75" customHeight="1">
      <c r="C328" s="16"/>
    </row>
    <row r="329" ht="15.75" customHeight="1">
      <c r="C329" s="16"/>
    </row>
    <row r="330" ht="15.75" customHeight="1">
      <c r="C330" s="16"/>
    </row>
    <row r="331" ht="15.75" customHeight="1">
      <c r="C331" s="16"/>
    </row>
    <row r="332" ht="15.75" customHeight="1">
      <c r="C332" s="16"/>
    </row>
    <row r="333" ht="15.75" customHeight="1">
      <c r="C333" s="16"/>
    </row>
    <row r="334" ht="15.75" customHeight="1">
      <c r="C334" s="16"/>
    </row>
    <row r="335" ht="15.75" customHeight="1">
      <c r="C335" s="16"/>
    </row>
    <row r="336" ht="15.75" customHeight="1">
      <c r="C336" s="16"/>
    </row>
    <row r="337" ht="15.75" customHeight="1">
      <c r="C337" s="16"/>
    </row>
    <row r="338" ht="15.75" customHeight="1">
      <c r="C338" s="16"/>
    </row>
    <row r="339" ht="15.75" customHeight="1">
      <c r="C339" s="16"/>
    </row>
    <row r="340" ht="15.75" customHeight="1">
      <c r="C340" s="16"/>
    </row>
    <row r="341" ht="15.75" customHeight="1">
      <c r="C341" s="16"/>
    </row>
    <row r="342" ht="15.75" customHeight="1">
      <c r="C342" s="16"/>
    </row>
    <row r="343" ht="15.75" customHeight="1">
      <c r="C343" s="16"/>
    </row>
    <row r="344" ht="15.75" customHeight="1">
      <c r="C344" s="16"/>
    </row>
    <row r="345" ht="15.75" customHeight="1">
      <c r="C345" s="16"/>
    </row>
    <row r="346" ht="15.75" customHeight="1">
      <c r="C346" s="16"/>
    </row>
    <row r="347" ht="15.75" customHeight="1">
      <c r="C347" s="16"/>
    </row>
    <row r="348" ht="15.75" customHeight="1">
      <c r="C348" s="16"/>
    </row>
    <row r="349" ht="15.75" customHeight="1">
      <c r="C349" s="16"/>
    </row>
    <row r="350" ht="15.75" customHeight="1">
      <c r="C350" s="16"/>
    </row>
    <row r="351" ht="15.75" customHeight="1">
      <c r="C351" s="16"/>
    </row>
    <row r="352" ht="15.75" customHeight="1">
      <c r="C352" s="16"/>
    </row>
    <row r="353" ht="15.75" customHeight="1">
      <c r="C353" s="16"/>
    </row>
    <row r="354" ht="15.75" customHeight="1">
      <c r="C354" s="16"/>
    </row>
    <row r="355" ht="15.75" customHeight="1">
      <c r="C355" s="16"/>
    </row>
    <row r="356" ht="15.75" customHeight="1">
      <c r="C356" s="16"/>
    </row>
    <row r="357" ht="15.75" customHeight="1">
      <c r="C357" s="16"/>
    </row>
    <row r="358" ht="15.75" customHeight="1">
      <c r="C358" s="16"/>
    </row>
    <row r="359" ht="15.75" customHeight="1">
      <c r="C359" s="16"/>
    </row>
    <row r="360" ht="15.75" customHeight="1">
      <c r="C360" s="16"/>
    </row>
    <row r="361" ht="15.75" customHeight="1">
      <c r="C361" s="16"/>
    </row>
    <row r="362" ht="15.75" customHeight="1">
      <c r="C362" s="16"/>
    </row>
    <row r="363" ht="15.75" customHeight="1">
      <c r="C363" s="16"/>
    </row>
    <row r="364" ht="15.75" customHeight="1">
      <c r="C364" s="16"/>
    </row>
    <row r="365" ht="15.75" customHeight="1">
      <c r="C365" s="16"/>
    </row>
    <row r="366" ht="15.75" customHeight="1">
      <c r="C366" s="16"/>
    </row>
    <row r="367" ht="15.75" customHeight="1">
      <c r="C367" s="16"/>
    </row>
    <row r="368" ht="15.75" customHeight="1">
      <c r="C368" s="16"/>
    </row>
    <row r="369" ht="15.75" customHeight="1">
      <c r="C369" s="16"/>
    </row>
    <row r="370" ht="15.75" customHeight="1">
      <c r="C370" s="16"/>
    </row>
    <row r="371" ht="15.75" customHeight="1">
      <c r="C371" s="16"/>
    </row>
    <row r="372" ht="15.75" customHeight="1">
      <c r="C372" s="16"/>
    </row>
    <row r="373" ht="15.75" customHeight="1">
      <c r="C373" s="16"/>
    </row>
    <row r="374" ht="15.75" customHeight="1">
      <c r="C374" s="16"/>
    </row>
    <row r="375" ht="15.75" customHeight="1">
      <c r="C375" s="16"/>
    </row>
    <row r="376" ht="15.75" customHeight="1">
      <c r="C376" s="16"/>
    </row>
    <row r="377" ht="15.75" customHeight="1">
      <c r="C377" s="16"/>
    </row>
    <row r="378" ht="15.75" customHeight="1">
      <c r="C378" s="16"/>
    </row>
    <row r="379" ht="15.75" customHeight="1">
      <c r="C379" s="16"/>
    </row>
    <row r="380" ht="15.75" customHeight="1">
      <c r="C380" s="16"/>
    </row>
    <row r="381" ht="15.75" customHeight="1">
      <c r="C381" s="16"/>
    </row>
    <row r="382" ht="15.75" customHeight="1">
      <c r="C382" s="16"/>
    </row>
    <row r="383" ht="15.75" customHeight="1">
      <c r="C383" s="16"/>
    </row>
    <row r="384" ht="15.75" customHeight="1">
      <c r="C384" s="16"/>
    </row>
    <row r="385" ht="15.75" customHeight="1">
      <c r="C385" s="16"/>
    </row>
    <row r="386" ht="15.75" customHeight="1">
      <c r="C386" s="16"/>
    </row>
    <row r="387" ht="15.75" customHeight="1">
      <c r="C387" s="16"/>
    </row>
    <row r="388" ht="15.75" customHeight="1">
      <c r="C388" s="16"/>
    </row>
    <row r="389" ht="15.75" customHeight="1">
      <c r="C389" s="16"/>
    </row>
    <row r="390" ht="15.75" customHeight="1">
      <c r="C390" s="16"/>
    </row>
    <row r="391" ht="15.75" customHeight="1">
      <c r="C391" s="16"/>
    </row>
    <row r="392" ht="15.75" customHeight="1">
      <c r="C392" s="16"/>
    </row>
    <row r="393" ht="15.75" customHeight="1">
      <c r="C393" s="16"/>
    </row>
    <row r="394" ht="15.75" customHeight="1">
      <c r="C394" s="16"/>
    </row>
    <row r="395" ht="15.75" customHeight="1">
      <c r="C395" s="16"/>
    </row>
    <row r="396" ht="15.75" customHeight="1">
      <c r="C396" s="16"/>
    </row>
    <row r="397" ht="15.75" customHeight="1">
      <c r="C397" s="16"/>
    </row>
    <row r="398" ht="15.75" customHeight="1">
      <c r="C398" s="16"/>
    </row>
    <row r="399" ht="15.75" customHeight="1">
      <c r="C399" s="16"/>
    </row>
    <row r="400" ht="15.75" customHeight="1">
      <c r="C400" s="16"/>
    </row>
    <row r="401" ht="15.75" customHeight="1">
      <c r="C401" s="16"/>
    </row>
    <row r="402" ht="15.75" customHeight="1">
      <c r="C402" s="16"/>
    </row>
    <row r="403" ht="15.75" customHeight="1">
      <c r="C403" s="16"/>
    </row>
    <row r="404" ht="15.75" customHeight="1">
      <c r="C404" s="16"/>
    </row>
    <row r="405" ht="15.75" customHeight="1">
      <c r="C405" s="16"/>
    </row>
    <row r="406" ht="15.75" customHeight="1">
      <c r="C406" s="16"/>
    </row>
    <row r="407" ht="15.75" customHeight="1">
      <c r="C407" s="16"/>
    </row>
    <row r="408" ht="15.75" customHeight="1">
      <c r="C408" s="16"/>
    </row>
    <row r="409" ht="15.75" customHeight="1">
      <c r="C409" s="16"/>
    </row>
    <row r="410" ht="15.75" customHeight="1">
      <c r="C410" s="16"/>
    </row>
    <row r="411" ht="15.75" customHeight="1">
      <c r="C411" s="16"/>
    </row>
    <row r="412" ht="15.75" customHeight="1">
      <c r="C412" s="16"/>
    </row>
    <row r="413" ht="15.75" customHeight="1">
      <c r="C413" s="16"/>
    </row>
    <row r="414" ht="15.75" customHeight="1">
      <c r="C414" s="16"/>
    </row>
    <row r="415" ht="15.75" customHeight="1">
      <c r="C415" s="16"/>
    </row>
    <row r="416" ht="15.75" customHeight="1">
      <c r="C416" s="16"/>
    </row>
    <row r="417" ht="15.75" customHeight="1">
      <c r="C417" s="16"/>
    </row>
    <row r="418" ht="15.75" customHeight="1">
      <c r="C418" s="16"/>
    </row>
    <row r="419" ht="15.75" customHeight="1">
      <c r="C419" s="16"/>
    </row>
    <row r="420" ht="15.75" customHeight="1">
      <c r="C420" s="16"/>
    </row>
    <row r="421" ht="15.75" customHeight="1">
      <c r="C421" s="16"/>
    </row>
    <row r="422" ht="15.75" customHeight="1">
      <c r="C422" s="16"/>
    </row>
    <row r="423" ht="15.75" customHeight="1">
      <c r="C423" s="16"/>
    </row>
    <row r="424" ht="15.75" customHeight="1">
      <c r="C424" s="16"/>
    </row>
    <row r="425" ht="15.75" customHeight="1">
      <c r="C425" s="16"/>
    </row>
    <row r="426" ht="15.75" customHeight="1">
      <c r="C426" s="16"/>
    </row>
    <row r="427" ht="15.75" customHeight="1">
      <c r="C427" s="16"/>
    </row>
    <row r="428" ht="15.75" customHeight="1">
      <c r="C428" s="16"/>
    </row>
    <row r="429" ht="15.75" customHeight="1">
      <c r="C429" s="16"/>
    </row>
    <row r="430" ht="15.75" customHeight="1">
      <c r="C430" s="16"/>
    </row>
    <row r="431" ht="15.75" customHeight="1">
      <c r="C431" s="16"/>
    </row>
    <row r="432" ht="15.75" customHeight="1">
      <c r="C432" s="16"/>
    </row>
    <row r="433" ht="15.75" customHeight="1">
      <c r="C433" s="16"/>
    </row>
    <row r="434" ht="15.75" customHeight="1">
      <c r="C434" s="16"/>
    </row>
    <row r="435" ht="15.75" customHeight="1">
      <c r="C435" s="16"/>
    </row>
    <row r="436" ht="15.75" customHeight="1">
      <c r="C436" s="16"/>
    </row>
    <row r="437" ht="15.75" customHeight="1">
      <c r="C437" s="16"/>
    </row>
    <row r="438" ht="15.75" customHeight="1">
      <c r="C438" s="16"/>
    </row>
    <row r="439" ht="15.75" customHeight="1">
      <c r="C439" s="16"/>
    </row>
    <row r="440" ht="15.75" customHeight="1">
      <c r="C440" s="16"/>
    </row>
    <row r="441" ht="15.75" customHeight="1">
      <c r="C441" s="16"/>
    </row>
    <row r="442" ht="15.75" customHeight="1">
      <c r="C442" s="16"/>
    </row>
    <row r="443" ht="15.75" customHeight="1">
      <c r="C443" s="16"/>
    </row>
    <row r="444" ht="15.75" customHeight="1">
      <c r="C444" s="16"/>
    </row>
    <row r="445" ht="15.75" customHeight="1">
      <c r="C445" s="16"/>
    </row>
    <row r="446" ht="15.75" customHeight="1">
      <c r="C446" s="16"/>
    </row>
    <row r="447" ht="15.75" customHeight="1">
      <c r="C447" s="16"/>
    </row>
    <row r="448" ht="15.75" customHeight="1">
      <c r="C448" s="16"/>
    </row>
    <row r="449" ht="15.75" customHeight="1">
      <c r="C449" s="16"/>
    </row>
    <row r="450" ht="15.75" customHeight="1">
      <c r="C450" s="16"/>
    </row>
    <row r="451" ht="15.75" customHeight="1">
      <c r="C451" s="16"/>
    </row>
    <row r="452" ht="15.75" customHeight="1">
      <c r="C452" s="16"/>
    </row>
    <row r="453" ht="15.75" customHeight="1">
      <c r="C453" s="16"/>
    </row>
    <row r="454" ht="15.75" customHeight="1">
      <c r="C454" s="16"/>
    </row>
    <row r="455" ht="15.75" customHeight="1">
      <c r="C455" s="16"/>
    </row>
    <row r="456" ht="15.75" customHeight="1">
      <c r="C456" s="16"/>
    </row>
    <row r="457" ht="15.75" customHeight="1">
      <c r="C457" s="16"/>
    </row>
    <row r="458" ht="15.75" customHeight="1">
      <c r="C458" s="16"/>
    </row>
    <row r="459" ht="15.75" customHeight="1">
      <c r="C459" s="16"/>
    </row>
    <row r="460" ht="15.75" customHeight="1">
      <c r="C460" s="16"/>
    </row>
    <row r="461" ht="15.75" customHeight="1">
      <c r="C461" s="16"/>
    </row>
    <row r="462" ht="15.75" customHeight="1">
      <c r="C462" s="16"/>
    </row>
    <row r="463" ht="15.75" customHeight="1">
      <c r="C463" s="16"/>
    </row>
    <row r="464" ht="15.75" customHeight="1">
      <c r="C464" s="16"/>
    </row>
    <row r="465" ht="15.75" customHeight="1">
      <c r="C465" s="16"/>
    </row>
    <row r="466" ht="15.75" customHeight="1">
      <c r="C466" s="16"/>
    </row>
    <row r="467" ht="15.75" customHeight="1">
      <c r="C467" s="16"/>
    </row>
    <row r="468" ht="15.75" customHeight="1">
      <c r="C468" s="16"/>
    </row>
    <row r="469" ht="15.75" customHeight="1">
      <c r="C469" s="16"/>
    </row>
    <row r="470" ht="15.75" customHeight="1">
      <c r="C470" s="16"/>
    </row>
    <row r="471" ht="15.75" customHeight="1">
      <c r="C471" s="16"/>
    </row>
    <row r="472" ht="15.75" customHeight="1">
      <c r="C472" s="16"/>
    </row>
    <row r="473" ht="15.75" customHeight="1">
      <c r="C473" s="16"/>
    </row>
    <row r="474" ht="15.75" customHeight="1">
      <c r="C474" s="16"/>
    </row>
    <row r="475" ht="15.75" customHeight="1">
      <c r="C475" s="16"/>
    </row>
    <row r="476" ht="15.75" customHeight="1">
      <c r="C476" s="16"/>
    </row>
    <row r="477" ht="15.75" customHeight="1">
      <c r="C477" s="16"/>
    </row>
    <row r="478" ht="15.75" customHeight="1">
      <c r="C478" s="16"/>
    </row>
    <row r="479" ht="15.75" customHeight="1">
      <c r="C479" s="16"/>
    </row>
    <row r="480" ht="15.75" customHeight="1">
      <c r="C480" s="16"/>
    </row>
    <row r="481" ht="15.75" customHeight="1">
      <c r="C481" s="16"/>
    </row>
    <row r="482" ht="15.75" customHeight="1">
      <c r="C482" s="16"/>
    </row>
    <row r="483" ht="15.75" customHeight="1">
      <c r="C483" s="16"/>
    </row>
    <row r="484" ht="15.75" customHeight="1">
      <c r="C484" s="16"/>
    </row>
    <row r="485" ht="15.75" customHeight="1">
      <c r="C485" s="16"/>
    </row>
    <row r="486" ht="15.75" customHeight="1">
      <c r="C486" s="16"/>
    </row>
    <row r="487" ht="15.75" customHeight="1">
      <c r="C487" s="16"/>
    </row>
    <row r="488" ht="15.75" customHeight="1">
      <c r="C488" s="16"/>
    </row>
    <row r="489" ht="15.75" customHeight="1">
      <c r="C489" s="16"/>
    </row>
    <row r="490" ht="15.75" customHeight="1">
      <c r="C490" s="16"/>
    </row>
    <row r="491" ht="15.75" customHeight="1">
      <c r="C491" s="16"/>
    </row>
    <row r="492" ht="15.75" customHeight="1">
      <c r="C492" s="16"/>
    </row>
    <row r="493" ht="15.75" customHeight="1">
      <c r="C493" s="16"/>
    </row>
    <row r="494" ht="15.75" customHeight="1">
      <c r="C494" s="16"/>
    </row>
    <row r="495" ht="15.75" customHeight="1">
      <c r="C495" s="16"/>
    </row>
    <row r="496" ht="15.75" customHeight="1">
      <c r="C496" s="16"/>
    </row>
    <row r="497" ht="15.75" customHeight="1">
      <c r="C497" s="16"/>
    </row>
    <row r="498" ht="15.75" customHeight="1">
      <c r="C498" s="16"/>
    </row>
    <row r="499" ht="15.75" customHeight="1">
      <c r="C499" s="16"/>
    </row>
    <row r="500" ht="15.75" customHeight="1">
      <c r="C500" s="16"/>
    </row>
    <row r="501" ht="15.75" customHeight="1">
      <c r="C501" s="16"/>
    </row>
    <row r="502" ht="15.75" customHeight="1">
      <c r="C502" s="16"/>
    </row>
    <row r="503" ht="15.75" customHeight="1">
      <c r="C503" s="16"/>
    </row>
    <row r="504" ht="15.75" customHeight="1">
      <c r="C504" s="16"/>
    </row>
    <row r="505" ht="15.75" customHeight="1">
      <c r="C505" s="16"/>
    </row>
    <row r="506" ht="15.75" customHeight="1">
      <c r="C506" s="16"/>
    </row>
    <row r="507" ht="15.75" customHeight="1">
      <c r="C507" s="16"/>
    </row>
    <row r="508" ht="15.75" customHeight="1">
      <c r="C508" s="16"/>
    </row>
    <row r="509" ht="15.75" customHeight="1">
      <c r="C509" s="16"/>
    </row>
    <row r="510" ht="15.75" customHeight="1">
      <c r="C510" s="16"/>
    </row>
    <row r="511" ht="15.75" customHeight="1">
      <c r="C511" s="16"/>
    </row>
    <row r="512" ht="15.75" customHeight="1">
      <c r="C512" s="16"/>
    </row>
    <row r="513" ht="15.75" customHeight="1">
      <c r="C513" s="16"/>
    </row>
    <row r="514" ht="15.75" customHeight="1">
      <c r="C514" s="16"/>
    </row>
    <row r="515" ht="15.75" customHeight="1">
      <c r="C515" s="16"/>
    </row>
    <row r="516" ht="15.75" customHeight="1">
      <c r="C516" s="16"/>
    </row>
    <row r="517" ht="15.75" customHeight="1">
      <c r="C517" s="16"/>
    </row>
    <row r="518" ht="15.75" customHeight="1">
      <c r="C518" s="16"/>
    </row>
    <row r="519" ht="15.75" customHeight="1">
      <c r="C519" s="16"/>
    </row>
    <row r="520" ht="15.75" customHeight="1">
      <c r="C520" s="16"/>
    </row>
    <row r="521" ht="15.75" customHeight="1">
      <c r="C521" s="16"/>
    </row>
    <row r="522" ht="15.75" customHeight="1">
      <c r="C522" s="16"/>
    </row>
    <row r="523" ht="15.75" customHeight="1">
      <c r="C523" s="16"/>
    </row>
    <row r="524" ht="15.75" customHeight="1">
      <c r="C524" s="16"/>
    </row>
    <row r="525" ht="15.75" customHeight="1">
      <c r="C525" s="16"/>
    </row>
    <row r="526" ht="15.75" customHeight="1">
      <c r="C526" s="16"/>
    </row>
    <row r="527" ht="15.75" customHeight="1">
      <c r="C527" s="16"/>
    </row>
    <row r="528" ht="15.75" customHeight="1">
      <c r="C528" s="16"/>
    </row>
    <row r="529" ht="15.75" customHeight="1">
      <c r="C529" s="16"/>
    </row>
    <row r="530" ht="15.75" customHeight="1">
      <c r="C530" s="16"/>
    </row>
    <row r="531" ht="15.75" customHeight="1">
      <c r="C531" s="16"/>
    </row>
    <row r="532" ht="15.75" customHeight="1">
      <c r="C532" s="16"/>
    </row>
    <row r="533" ht="15.75" customHeight="1">
      <c r="C533" s="16"/>
    </row>
    <row r="534" ht="15.75" customHeight="1">
      <c r="C534" s="16"/>
    </row>
    <row r="535" ht="15.75" customHeight="1">
      <c r="C535" s="16"/>
    </row>
    <row r="536" ht="15.75" customHeight="1">
      <c r="C536" s="16"/>
    </row>
    <row r="537" ht="15.75" customHeight="1">
      <c r="C537" s="16"/>
    </row>
    <row r="538" ht="15.75" customHeight="1">
      <c r="C538" s="16"/>
    </row>
    <row r="539" ht="15.75" customHeight="1">
      <c r="C539" s="16"/>
    </row>
    <row r="540" ht="15.75" customHeight="1">
      <c r="C540" s="16"/>
    </row>
    <row r="541" ht="15.75" customHeight="1">
      <c r="C541" s="16"/>
    </row>
    <row r="542" ht="15.75" customHeight="1">
      <c r="C542" s="16"/>
    </row>
    <row r="543" ht="15.75" customHeight="1">
      <c r="C543" s="16"/>
    </row>
    <row r="544" ht="15.75" customHeight="1">
      <c r="C544" s="16"/>
    </row>
    <row r="545" ht="15.75" customHeight="1">
      <c r="C545" s="16"/>
    </row>
    <row r="546" ht="15.75" customHeight="1">
      <c r="C546" s="16"/>
    </row>
    <row r="547" ht="15.75" customHeight="1">
      <c r="C547" s="16"/>
    </row>
    <row r="548" ht="15.75" customHeight="1">
      <c r="C548" s="16"/>
    </row>
    <row r="549" ht="15.75" customHeight="1">
      <c r="C549" s="16"/>
    </row>
    <row r="550" ht="15.75" customHeight="1">
      <c r="C550" s="16"/>
    </row>
    <row r="551" ht="15.75" customHeight="1">
      <c r="C551" s="16"/>
    </row>
    <row r="552" ht="15.75" customHeight="1">
      <c r="C552" s="16"/>
    </row>
    <row r="553" ht="15.75" customHeight="1">
      <c r="C553" s="16"/>
    </row>
    <row r="554" ht="15.75" customHeight="1">
      <c r="C554" s="16"/>
    </row>
    <row r="555" ht="15.75" customHeight="1">
      <c r="C555" s="16"/>
    </row>
    <row r="556" ht="15.75" customHeight="1">
      <c r="C556" s="16"/>
    </row>
    <row r="557" ht="15.75" customHeight="1">
      <c r="C557" s="16"/>
    </row>
    <row r="558" ht="15.75" customHeight="1">
      <c r="C558" s="16"/>
    </row>
    <row r="559" ht="15.75" customHeight="1">
      <c r="C559" s="16"/>
    </row>
    <row r="560" ht="15.75" customHeight="1">
      <c r="C560" s="16"/>
    </row>
    <row r="561" ht="15.75" customHeight="1">
      <c r="C561" s="16"/>
    </row>
    <row r="562" ht="15.75" customHeight="1">
      <c r="C562" s="16"/>
    </row>
    <row r="563" ht="15.75" customHeight="1">
      <c r="C563" s="16"/>
    </row>
    <row r="564" ht="15.75" customHeight="1">
      <c r="C564" s="16"/>
    </row>
    <row r="565" ht="15.75" customHeight="1">
      <c r="C565" s="16"/>
    </row>
    <row r="566" ht="15.75" customHeight="1">
      <c r="C566" s="16"/>
    </row>
    <row r="567" ht="15.75" customHeight="1">
      <c r="C567" s="16"/>
    </row>
    <row r="568" ht="15.75" customHeight="1">
      <c r="C568" s="16"/>
    </row>
    <row r="569" ht="15.75" customHeight="1">
      <c r="C569" s="16"/>
    </row>
    <row r="570" ht="15.75" customHeight="1">
      <c r="C570" s="16"/>
    </row>
    <row r="571" ht="15.75" customHeight="1">
      <c r="C571" s="16"/>
    </row>
    <row r="572" ht="15.75" customHeight="1">
      <c r="C572" s="16"/>
    </row>
    <row r="573" ht="15.75" customHeight="1">
      <c r="C573" s="16"/>
    </row>
    <row r="574" ht="15.75" customHeight="1">
      <c r="C574" s="16"/>
    </row>
    <row r="575" ht="15.75" customHeight="1">
      <c r="C575" s="16"/>
    </row>
    <row r="576" ht="15.75" customHeight="1">
      <c r="C576" s="16"/>
    </row>
    <row r="577" ht="15.75" customHeight="1">
      <c r="C577" s="16"/>
    </row>
    <row r="578" ht="15.75" customHeight="1">
      <c r="C578" s="16"/>
    </row>
    <row r="579" ht="15.75" customHeight="1">
      <c r="C579" s="16"/>
    </row>
    <row r="580" ht="15.75" customHeight="1">
      <c r="C580" s="16"/>
    </row>
    <row r="581" ht="15.75" customHeight="1">
      <c r="C581" s="16"/>
    </row>
    <row r="582" ht="15.75" customHeight="1">
      <c r="C582" s="16"/>
    </row>
    <row r="583" ht="15.75" customHeight="1">
      <c r="C583" s="16"/>
    </row>
    <row r="584" ht="15.75" customHeight="1">
      <c r="C584" s="16"/>
    </row>
    <row r="585" ht="15.75" customHeight="1">
      <c r="C585" s="16"/>
    </row>
    <row r="586" ht="15.75" customHeight="1">
      <c r="C586" s="16"/>
    </row>
    <row r="587" ht="15.75" customHeight="1">
      <c r="C587" s="16"/>
    </row>
    <row r="588" ht="15.75" customHeight="1">
      <c r="C588" s="16"/>
    </row>
    <row r="589" ht="15.75" customHeight="1">
      <c r="C589" s="16"/>
    </row>
    <row r="590" ht="15.75" customHeight="1">
      <c r="C590" s="16"/>
    </row>
    <row r="591" ht="15.75" customHeight="1">
      <c r="C591" s="16"/>
    </row>
    <row r="592" ht="15.75" customHeight="1">
      <c r="C592" s="16"/>
    </row>
    <row r="593" ht="15.75" customHeight="1">
      <c r="C593" s="16"/>
    </row>
    <row r="594" ht="15.75" customHeight="1">
      <c r="C594" s="16"/>
    </row>
    <row r="595" ht="15.75" customHeight="1">
      <c r="C595" s="16"/>
    </row>
    <row r="596" ht="15.75" customHeight="1">
      <c r="C596" s="16"/>
    </row>
    <row r="597" ht="15.75" customHeight="1">
      <c r="C597" s="16"/>
    </row>
    <row r="598" ht="15.75" customHeight="1">
      <c r="C598" s="16"/>
    </row>
    <row r="599" ht="15.75" customHeight="1">
      <c r="C599" s="16"/>
    </row>
    <row r="600" ht="15.75" customHeight="1">
      <c r="C600" s="16"/>
    </row>
    <row r="601" ht="15.75" customHeight="1">
      <c r="C601" s="16"/>
    </row>
    <row r="602" ht="15.75" customHeight="1">
      <c r="C602" s="16"/>
    </row>
    <row r="603" ht="15.75" customHeight="1">
      <c r="C603" s="16"/>
    </row>
    <row r="604" ht="15.75" customHeight="1">
      <c r="C604" s="16"/>
    </row>
    <row r="605" ht="15.75" customHeight="1">
      <c r="C605" s="16"/>
    </row>
    <row r="606" ht="15.75" customHeight="1">
      <c r="C606" s="16"/>
    </row>
    <row r="607" ht="15.75" customHeight="1">
      <c r="C607" s="16"/>
    </row>
    <row r="608" ht="15.75" customHeight="1">
      <c r="C608" s="16"/>
    </row>
    <row r="609" ht="15.75" customHeight="1">
      <c r="C609" s="16"/>
    </row>
    <row r="610" ht="15.75" customHeight="1">
      <c r="C610" s="16"/>
    </row>
    <row r="611" ht="15.75" customHeight="1">
      <c r="C611" s="16"/>
    </row>
    <row r="612" ht="15.75" customHeight="1">
      <c r="C612" s="16"/>
    </row>
    <row r="613" ht="15.75" customHeight="1">
      <c r="C613" s="16"/>
    </row>
    <row r="614" ht="15.75" customHeight="1">
      <c r="C614" s="16"/>
    </row>
    <row r="615" ht="15.75" customHeight="1">
      <c r="C615" s="16"/>
    </row>
    <row r="616" ht="15.75" customHeight="1">
      <c r="C616" s="16"/>
    </row>
    <row r="617" ht="15.75" customHeight="1">
      <c r="C617" s="16"/>
    </row>
    <row r="618" ht="15.75" customHeight="1">
      <c r="C618" s="16"/>
    </row>
    <row r="619" ht="15.75" customHeight="1">
      <c r="C619" s="16"/>
    </row>
    <row r="620" ht="15.75" customHeight="1">
      <c r="C620" s="16"/>
    </row>
    <row r="621" ht="15.75" customHeight="1">
      <c r="C621" s="16"/>
    </row>
    <row r="622" ht="15.75" customHeight="1">
      <c r="C622" s="16"/>
    </row>
    <row r="623" ht="15.75" customHeight="1">
      <c r="C623" s="16"/>
    </row>
    <row r="624" ht="15.75" customHeight="1">
      <c r="C624" s="16"/>
    </row>
    <row r="625" ht="15.75" customHeight="1">
      <c r="C625" s="16"/>
    </row>
    <row r="626" ht="15.75" customHeight="1">
      <c r="C626" s="16"/>
    </row>
    <row r="627" ht="15.75" customHeight="1">
      <c r="C627" s="16"/>
    </row>
    <row r="628" ht="15.75" customHeight="1">
      <c r="C628" s="16"/>
    </row>
    <row r="629" ht="15.75" customHeight="1">
      <c r="C629" s="16"/>
    </row>
    <row r="630" ht="15.75" customHeight="1">
      <c r="C630" s="16"/>
    </row>
    <row r="631" ht="15.75" customHeight="1">
      <c r="C631" s="16"/>
    </row>
    <row r="632" ht="15.75" customHeight="1">
      <c r="C632" s="16"/>
    </row>
    <row r="633" ht="15.75" customHeight="1">
      <c r="C633" s="16"/>
    </row>
    <row r="634" ht="15.75" customHeight="1">
      <c r="C634" s="16"/>
    </row>
    <row r="635" ht="15.75" customHeight="1">
      <c r="C635" s="16"/>
    </row>
    <row r="636" ht="15.75" customHeight="1">
      <c r="C636" s="16"/>
    </row>
    <row r="637" ht="15.75" customHeight="1">
      <c r="C637" s="16"/>
    </row>
    <row r="638" ht="15.75" customHeight="1">
      <c r="C638" s="16"/>
    </row>
    <row r="639" ht="15.75" customHeight="1">
      <c r="C639" s="16"/>
    </row>
    <row r="640" ht="15.75" customHeight="1">
      <c r="C640" s="16"/>
    </row>
    <row r="641" ht="15.75" customHeight="1">
      <c r="C641" s="16"/>
    </row>
    <row r="642" ht="15.75" customHeight="1">
      <c r="C642" s="16"/>
    </row>
    <row r="643" ht="15.75" customHeight="1">
      <c r="C643" s="16"/>
    </row>
    <row r="644" ht="15.75" customHeight="1">
      <c r="C644" s="16"/>
    </row>
    <row r="645" ht="15.75" customHeight="1">
      <c r="C645" s="16"/>
    </row>
    <row r="646" ht="15.75" customHeight="1">
      <c r="C646" s="16"/>
    </row>
    <row r="647" ht="15.75" customHeight="1">
      <c r="C647" s="16"/>
    </row>
    <row r="648" ht="15.75" customHeight="1">
      <c r="C648" s="16"/>
    </row>
    <row r="649" ht="15.75" customHeight="1">
      <c r="C649" s="16"/>
    </row>
    <row r="650" ht="15.75" customHeight="1">
      <c r="C650" s="16"/>
    </row>
    <row r="651" ht="15.75" customHeight="1">
      <c r="C651" s="16"/>
    </row>
    <row r="652" ht="15.75" customHeight="1">
      <c r="C652" s="16"/>
    </row>
    <row r="653" ht="15.75" customHeight="1">
      <c r="C653" s="16"/>
    </row>
    <row r="654" ht="15.75" customHeight="1">
      <c r="C654" s="16"/>
    </row>
    <row r="655" ht="15.75" customHeight="1">
      <c r="C655" s="16"/>
    </row>
    <row r="656" ht="15.75" customHeight="1">
      <c r="C656" s="16"/>
    </row>
    <row r="657" ht="15.75" customHeight="1">
      <c r="C657" s="16"/>
    </row>
    <row r="658" ht="15.75" customHeight="1">
      <c r="C658" s="16"/>
    </row>
    <row r="659" ht="15.75" customHeight="1">
      <c r="C659" s="16"/>
    </row>
    <row r="660" ht="15.75" customHeight="1">
      <c r="C660" s="16"/>
    </row>
    <row r="661" ht="15.75" customHeight="1">
      <c r="C661" s="16"/>
    </row>
    <row r="662" ht="15.75" customHeight="1">
      <c r="C662" s="16"/>
    </row>
    <row r="663" ht="15.75" customHeight="1">
      <c r="C663" s="16"/>
    </row>
    <row r="664" ht="15.75" customHeight="1">
      <c r="C664" s="16"/>
    </row>
    <row r="665" ht="15.75" customHeight="1">
      <c r="C665" s="16"/>
    </row>
    <row r="666" ht="15.75" customHeight="1">
      <c r="C666" s="16"/>
    </row>
    <row r="667" ht="15.75" customHeight="1">
      <c r="C667" s="16"/>
    </row>
    <row r="668" ht="15.75" customHeight="1">
      <c r="C668" s="16"/>
    </row>
    <row r="669" ht="15.75" customHeight="1">
      <c r="C669" s="16"/>
    </row>
    <row r="670" ht="15.75" customHeight="1">
      <c r="C670" s="16"/>
    </row>
    <row r="671" ht="15.75" customHeight="1">
      <c r="C671" s="16"/>
    </row>
    <row r="672" ht="15.75" customHeight="1">
      <c r="C672" s="16"/>
    </row>
    <row r="673" ht="15.75" customHeight="1">
      <c r="C673" s="16"/>
    </row>
    <row r="674" ht="15.75" customHeight="1">
      <c r="C674" s="16"/>
    </row>
    <row r="675" ht="15.75" customHeight="1">
      <c r="C675" s="16"/>
    </row>
    <row r="676" ht="15.75" customHeight="1">
      <c r="C676" s="16"/>
    </row>
    <row r="677" ht="15.75" customHeight="1">
      <c r="C677" s="16"/>
    </row>
    <row r="678" ht="15.75" customHeight="1">
      <c r="C678" s="16"/>
    </row>
    <row r="679" ht="15.75" customHeight="1">
      <c r="C679" s="16"/>
    </row>
    <row r="680" ht="15.75" customHeight="1">
      <c r="C680" s="16"/>
    </row>
    <row r="681" ht="15.75" customHeight="1">
      <c r="C681" s="16"/>
    </row>
    <row r="682" ht="15.75" customHeight="1">
      <c r="C682" s="16"/>
    </row>
    <row r="683" ht="15.75" customHeight="1">
      <c r="C683" s="16"/>
    </row>
    <row r="684" ht="15.75" customHeight="1">
      <c r="C684" s="16"/>
    </row>
    <row r="685" ht="15.75" customHeight="1">
      <c r="C685" s="16"/>
    </row>
    <row r="686" ht="15.75" customHeight="1">
      <c r="C686" s="16"/>
    </row>
    <row r="687" ht="15.75" customHeight="1">
      <c r="C687" s="16"/>
    </row>
    <row r="688" ht="15.75" customHeight="1">
      <c r="C688" s="16"/>
    </row>
    <row r="689" ht="15.75" customHeight="1">
      <c r="C689" s="16"/>
    </row>
    <row r="690" ht="15.75" customHeight="1">
      <c r="C690" s="16"/>
    </row>
    <row r="691" ht="15.75" customHeight="1">
      <c r="C691" s="16"/>
    </row>
    <row r="692" ht="15.75" customHeight="1">
      <c r="C692" s="16"/>
    </row>
    <row r="693" ht="15.75" customHeight="1">
      <c r="C693" s="16"/>
    </row>
    <row r="694" ht="15.75" customHeight="1">
      <c r="C694" s="16"/>
    </row>
    <row r="695" ht="15.75" customHeight="1">
      <c r="C695" s="16"/>
    </row>
    <row r="696" ht="15.75" customHeight="1">
      <c r="C696" s="16"/>
    </row>
    <row r="697" ht="15.75" customHeight="1">
      <c r="C697" s="16"/>
    </row>
    <row r="698" ht="15.75" customHeight="1">
      <c r="C698" s="16"/>
    </row>
    <row r="699" ht="15.75" customHeight="1">
      <c r="C699" s="16"/>
    </row>
    <row r="700" ht="15.75" customHeight="1">
      <c r="C700" s="16"/>
    </row>
    <row r="701" ht="15.75" customHeight="1">
      <c r="C701" s="16"/>
    </row>
    <row r="702" ht="15.75" customHeight="1">
      <c r="C702" s="16"/>
    </row>
    <row r="703" ht="15.75" customHeight="1">
      <c r="C703" s="16"/>
    </row>
    <row r="704" ht="15.75" customHeight="1">
      <c r="C704" s="16"/>
    </row>
    <row r="705" ht="15.75" customHeight="1">
      <c r="C705" s="16"/>
    </row>
    <row r="706" ht="15.75" customHeight="1">
      <c r="C706" s="16"/>
    </row>
    <row r="707" ht="15.75" customHeight="1">
      <c r="C707" s="16"/>
    </row>
    <row r="708" ht="15.75" customHeight="1">
      <c r="C708" s="16"/>
    </row>
    <row r="709" ht="15.75" customHeight="1">
      <c r="C709" s="16"/>
    </row>
    <row r="710" ht="15.75" customHeight="1">
      <c r="C710" s="16"/>
    </row>
    <row r="711" ht="15.75" customHeight="1">
      <c r="C711" s="16"/>
    </row>
    <row r="712" ht="15.75" customHeight="1">
      <c r="C712" s="16"/>
    </row>
    <row r="713" ht="15.75" customHeight="1">
      <c r="C713" s="16"/>
    </row>
    <row r="714" ht="15.75" customHeight="1">
      <c r="C714" s="16"/>
    </row>
    <row r="715" ht="15.75" customHeight="1">
      <c r="C715" s="16"/>
    </row>
    <row r="716" ht="15.75" customHeight="1">
      <c r="C716" s="16"/>
    </row>
    <row r="717" ht="15.75" customHeight="1">
      <c r="C717" s="16"/>
    </row>
    <row r="718" ht="15.75" customHeight="1">
      <c r="C718" s="16"/>
    </row>
    <row r="719" ht="15.75" customHeight="1">
      <c r="C719" s="16"/>
    </row>
    <row r="720" ht="15.75" customHeight="1">
      <c r="C720" s="16"/>
    </row>
    <row r="721" ht="15.75" customHeight="1">
      <c r="C721" s="16"/>
    </row>
    <row r="722" ht="15.75" customHeight="1">
      <c r="C722" s="16"/>
    </row>
    <row r="723" ht="15.75" customHeight="1">
      <c r="C723" s="16"/>
    </row>
    <row r="724" ht="15.75" customHeight="1">
      <c r="C724" s="16"/>
    </row>
    <row r="725" ht="15.75" customHeight="1">
      <c r="C725" s="16"/>
    </row>
    <row r="726" ht="15.75" customHeight="1">
      <c r="C726" s="16"/>
    </row>
    <row r="727" ht="15.75" customHeight="1">
      <c r="C727" s="16"/>
    </row>
    <row r="728" ht="15.75" customHeight="1">
      <c r="C728" s="16"/>
    </row>
    <row r="729" ht="15.75" customHeight="1">
      <c r="C729" s="16"/>
    </row>
    <row r="730" ht="15.75" customHeight="1">
      <c r="C730" s="16"/>
    </row>
    <row r="731" ht="15.75" customHeight="1">
      <c r="C731" s="16"/>
    </row>
    <row r="732" ht="15.75" customHeight="1">
      <c r="C732" s="16"/>
    </row>
    <row r="733" ht="15.75" customHeight="1">
      <c r="C733" s="16"/>
    </row>
    <row r="734" ht="15.75" customHeight="1">
      <c r="C734" s="16"/>
    </row>
    <row r="735" ht="15.75" customHeight="1">
      <c r="C735" s="16"/>
    </row>
    <row r="736" ht="15.75" customHeight="1">
      <c r="C736" s="16"/>
    </row>
    <row r="737" ht="15.75" customHeight="1">
      <c r="C737" s="16"/>
    </row>
    <row r="738" ht="15.75" customHeight="1">
      <c r="C738" s="16"/>
    </row>
    <row r="739" ht="15.75" customHeight="1">
      <c r="C739" s="16"/>
    </row>
    <row r="740" ht="15.75" customHeight="1">
      <c r="C740" s="16"/>
    </row>
    <row r="741" ht="15.75" customHeight="1">
      <c r="C741" s="16"/>
    </row>
    <row r="742" ht="15.75" customHeight="1">
      <c r="C742" s="16"/>
    </row>
    <row r="743" ht="15.75" customHeight="1">
      <c r="C743" s="16"/>
    </row>
    <row r="744" ht="15.75" customHeight="1">
      <c r="C744" s="16"/>
    </row>
    <row r="745" ht="15.75" customHeight="1">
      <c r="C745" s="16"/>
    </row>
    <row r="746" ht="15.75" customHeight="1">
      <c r="C746" s="16"/>
    </row>
    <row r="747" ht="15.75" customHeight="1">
      <c r="C747" s="16"/>
    </row>
    <row r="748" ht="15.75" customHeight="1">
      <c r="C748" s="16"/>
    </row>
    <row r="749" ht="15.75" customHeight="1">
      <c r="C749" s="16"/>
    </row>
    <row r="750" ht="15.75" customHeight="1">
      <c r="C750" s="16"/>
    </row>
    <row r="751" ht="15.75" customHeight="1">
      <c r="C751" s="16"/>
    </row>
    <row r="752" ht="15.75" customHeight="1">
      <c r="C752" s="16"/>
    </row>
    <row r="753" ht="15.75" customHeight="1">
      <c r="C753" s="16"/>
    </row>
    <row r="754" ht="15.75" customHeight="1">
      <c r="C754" s="16"/>
    </row>
    <row r="755" ht="15.75" customHeight="1">
      <c r="C755" s="16"/>
    </row>
    <row r="756" ht="15.75" customHeight="1">
      <c r="C756" s="16"/>
    </row>
    <row r="757" ht="15.75" customHeight="1">
      <c r="C757" s="16"/>
    </row>
    <row r="758" ht="15.75" customHeight="1">
      <c r="C758" s="16"/>
    </row>
    <row r="759" ht="15.75" customHeight="1">
      <c r="C759" s="16"/>
    </row>
    <row r="760" ht="15.75" customHeight="1">
      <c r="C760" s="16"/>
    </row>
    <row r="761" ht="15.75" customHeight="1">
      <c r="C761" s="16"/>
    </row>
    <row r="762" ht="15.75" customHeight="1">
      <c r="C762" s="16"/>
    </row>
    <row r="763" ht="15.75" customHeight="1">
      <c r="C763" s="16"/>
    </row>
    <row r="764" ht="15.75" customHeight="1">
      <c r="C764" s="16"/>
    </row>
    <row r="765" ht="15.75" customHeight="1">
      <c r="C765" s="16"/>
    </row>
    <row r="766" ht="15.75" customHeight="1">
      <c r="C766" s="16"/>
    </row>
    <row r="767" ht="15.75" customHeight="1">
      <c r="C767" s="16"/>
    </row>
    <row r="768" ht="15.75" customHeight="1">
      <c r="C768" s="16"/>
    </row>
    <row r="769" ht="15.75" customHeight="1">
      <c r="C769" s="16"/>
    </row>
    <row r="770" ht="15.75" customHeight="1">
      <c r="C770" s="16"/>
    </row>
    <row r="771" ht="15.75" customHeight="1">
      <c r="C771" s="16"/>
    </row>
    <row r="772" ht="15.75" customHeight="1">
      <c r="C772" s="16"/>
    </row>
    <row r="773" ht="15.75" customHeight="1">
      <c r="C773" s="16"/>
    </row>
    <row r="774" ht="15.75" customHeight="1">
      <c r="C774" s="16"/>
    </row>
    <row r="775" ht="15.75" customHeight="1">
      <c r="C775" s="16"/>
    </row>
    <row r="776" ht="15.75" customHeight="1">
      <c r="C776" s="16"/>
    </row>
    <row r="777" ht="15.75" customHeight="1">
      <c r="C777" s="16"/>
    </row>
    <row r="778" ht="15.75" customHeight="1">
      <c r="C778" s="16"/>
    </row>
    <row r="779" ht="15.75" customHeight="1">
      <c r="C779" s="16"/>
    </row>
    <row r="780" ht="15.75" customHeight="1">
      <c r="C780" s="16"/>
    </row>
    <row r="781" ht="15.75" customHeight="1">
      <c r="C781" s="16"/>
    </row>
    <row r="782" ht="15.75" customHeight="1">
      <c r="C782" s="16"/>
    </row>
    <row r="783" ht="15.75" customHeight="1">
      <c r="C783" s="16"/>
    </row>
    <row r="784" ht="15.75" customHeight="1">
      <c r="C784" s="16"/>
    </row>
    <row r="785" ht="15.75" customHeight="1">
      <c r="C785" s="16"/>
    </row>
    <row r="786" ht="15.75" customHeight="1">
      <c r="C786" s="16"/>
    </row>
    <row r="787" ht="15.75" customHeight="1">
      <c r="C787" s="16"/>
    </row>
    <row r="788" ht="15.75" customHeight="1">
      <c r="C788" s="16"/>
    </row>
    <row r="789" ht="15.75" customHeight="1">
      <c r="C789" s="16"/>
    </row>
    <row r="790" ht="15.75" customHeight="1">
      <c r="C790" s="16"/>
    </row>
    <row r="791" ht="15.75" customHeight="1">
      <c r="C791" s="16"/>
    </row>
    <row r="792" ht="15.75" customHeight="1">
      <c r="C792" s="16"/>
    </row>
    <row r="793" ht="15.75" customHeight="1">
      <c r="C793" s="16"/>
    </row>
    <row r="794" ht="15.75" customHeight="1">
      <c r="C794" s="16"/>
    </row>
    <row r="795" ht="15.75" customHeight="1">
      <c r="C795" s="16"/>
    </row>
    <row r="796" ht="15.75" customHeight="1">
      <c r="C796" s="16"/>
    </row>
    <row r="797" ht="15.75" customHeight="1">
      <c r="C797" s="16"/>
    </row>
    <row r="798" ht="15.75" customHeight="1">
      <c r="C798" s="16"/>
    </row>
    <row r="799" ht="15.75" customHeight="1">
      <c r="C799" s="16"/>
    </row>
    <row r="800" ht="15.75" customHeight="1">
      <c r="C800" s="16"/>
    </row>
    <row r="801" ht="15.75" customHeight="1">
      <c r="C801" s="16"/>
    </row>
    <row r="802" ht="15.75" customHeight="1">
      <c r="C802" s="16"/>
    </row>
    <row r="803" ht="15.75" customHeight="1">
      <c r="C803" s="16"/>
    </row>
    <row r="804" ht="15.75" customHeight="1">
      <c r="C804" s="16"/>
    </row>
    <row r="805" ht="15.75" customHeight="1">
      <c r="C805" s="16"/>
    </row>
    <row r="806" ht="15.75" customHeight="1">
      <c r="C806" s="16"/>
    </row>
    <row r="807" ht="15.75" customHeight="1">
      <c r="C807" s="16"/>
    </row>
    <row r="808" ht="15.75" customHeight="1">
      <c r="C808" s="16"/>
    </row>
    <row r="809" ht="15.75" customHeight="1">
      <c r="C809" s="16"/>
    </row>
    <row r="810" ht="15.75" customHeight="1">
      <c r="C810" s="16"/>
    </row>
    <row r="811" ht="15.75" customHeight="1">
      <c r="C811" s="16"/>
    </row>
    <row r="812" ht="15.75" customHeight="1">
      <c r="C812" s="16"/>
    </row>
    <row r="813" ht="15.75" customHeight="1">
      <c r="C813" s="16"/>
    </row>
    <row r="814" ht="15.75" customHeight="1">
      <c r="C814" s="16"/>
    </row>
    <row r="815" ht="15.75" customHeight="1">
      <c r="C815" s="16"/>
    </row>
    <row r="816" ht="15.75" customHeight="1">
      <c r="C816" s="16"/>
    </row>
    <row r="817" ht="15.75" customHeight="1">
      <c r="C817" s="16"/>
    </row>
    <row r="818" ht="15.75" customHeight="1">
      <c r="C818" s="16"/>
    </row>
    <row r="819" ht="15.75" customHeight="1">
      <c r="C819" s="16"/>
    </row>
    <row r="820" ht="15.75" customHeight="1">
      <c r="C820" s="16"/>
    </row>
    <row r="821" ht="15.75" customHeight="1">
      <c r="C821" s="16"/>
    </row>
    <row r="822" ht="15.75" customHeight="1">
      <c r="C822" s="16"/>
    </row>
    <row r="823" ht="15.75" customHeight="1">
      <c r="C823" s="16"/>
    </row>
    <row r="824" ht="15.75" customHeight="1">
      <c r="C824" s="16"/>
    </row>
    <row r="825" ht="15.75" customHeight="1">
      <c r="C825" s="16"/>
    </row>
    <row r="826" ht="15.75" customHeight="1">
      <c r="C826" s="16"/>
    </row>
    <row r="827" ht="15.75" customHeight="1">
      <c r="C827" s="16"/>
    </row>
    <row r="828" ht="15.75" customHeight="1">
      <c r="C828" s="16"/>
    </row>
    <row r="829" ht="15.75" customHeight="1">
      <c r="C829" s="16"/>
    </row>
    <row r="830" ht="15.75" customHeight="1">
      <c r="C830" s="16"/>
    </row>
    <row r="831" ht="15.75" customHeight="1">
      <c r="C831" s="16"/>
    </row>
    <row r="832" ht="15.75" customHeight="1">
      <c r="C832" s="16"/>
    </row>
    <row r="833" ht="15.75" customHeight="1">
      <c r="C833" s="16"/>
    </row>
    <row r="834" ht="15.75" customHeight="1">
      <c r="C834" s="16"/>
    </row>
    <row r="835" ht="15.75" customHeight="1">
      <c r="C835" s="16"/>
    </row>
    <row r="836" ht="15.75" customHeight="1">
      <c r="C836" s="16"/>
    </row>
    <row r="837" ht="15.75" customHeight="1">
      <c r="C837" s="16"/>
    </row>
    <row r="838" ht="15.75" customHeight="1">
      <c r="C838" s="16"/>
    </row>
    <row r="839" ht="15.75" customHeight="1">
      <c r="C839" s="16"/>
    </row>
    <row r="840" ht="15.75" customHeight="1">
      <c r="C840" s="16"/>
    </row>
    <row r="841" ht="15.75" customHeight="1">
      <c r="C841" s="16"/>
    </row>
    <row r="842" ht="15.75" customHeight="1">
      <c r="C842" s="16"/>
    </row>
    <row r="843" ht="15.75" customHeight="1">
      <c r="C843" s="16"/>
    </row>
    <row r="844" ht="15.75" customHeight="1">
      <c r="C844" s="16"/>
    </row>
    <row r="845" ht="15.75" customHeight="1">
      <c r="C845" s="16"/>
    </row>
    <row r="846" ht="15.75" customHeight="1">
      <c r="C846" s="16"/>
    </row>
    <row r="847" ht="15.75" customHeight="1">
      <c r="C847" s="16"/>
    </row>
    <row r="848" ht="15.75" customHeight="1">
      <c r="C848" s="16"/>
    </row>
    <row r="849" ht="15.75" customHeight="1">
      <c r="C849" s="16"/>
    </row>
    <row r="850" ht="15.75" customHeight="1">
      <c r="C850" s="16"/>
    </row>
    <row r="851" ht="15.75" customHeight="1">
      <c r="C851" s="16"/>
    </row>
    <row r="852" ht="15.75" customHeight="1">
      <c r="C852" s="16"/>
    </row>
    <row r="853" ht="15.75" customHeight="1">
      <c r="C853" s="16"/>
    </row>
    <row r="854" ht="15.75" customHeight="1">
      <c r="C854" s="16"/>
    </row>
    <row r="855" ht="15.75" customHeight="1">
      <c r="C855" s="16"/>
    </row>
    <row r="856" ht="15.75" customHeight="1">
      <c r="C856" s="16"/>
    </row>
    <row r="857" ht="15.75" customHeight="1">
      <c r="C857" s="16"/>
    </row>
    <row r="858" ht="15.75" customHeight="1">
      <c r="C858" s="16"/>
    </row>
    <row r="859" ht="15.75" customHeight="1">
      <c r="C859" s="16"/>
    </row>
    <row r="860" ht="15.75" customHeight="1">
      <c r="C860" s="16"/>
    </row>
    <row r="861" ht="15.75" customHeight="1">
      <c r="C861" s="16"/>
    </row>
    <row r="862" ht="15.75" customHeight="1">
      <c r="C862" s="16"/>
    </row>
    <row r="863" ht="15.75" customHeight="1">
      <c r="C863" s="16"/>
    </row>
    <row r="864" ht="15.75" customHeight="1">
      <c r="C864" s="16"/>
    </row>
    <row r="865" ht="15.75" customHeight="1">
      <c r="C865" s="16"/>
    </row>
    <row r="866" ht="15.75" customHeight="1">
      <c r="C866" s="16"/>
    </row>
    <row r="867" ht="15.75" customHeight="1">
      <c r="C867" s="16"/>
    </row>
    <row r="868" ht="15.75" customHeight="1">
      <c r="C868" s="16"/>
    </row>
    <row r="869" ht="15.75" customHeight="1">
      <c r="C869" s="16"/>
    </row>
    <row r="870" ht="15.75" customHeight="1">
      <c r="C870" s="16"/>
    </row>
    <row r="871" ht="15.75" customHeight="1">
      <c r="C871" s="16"/>
    </row>
    <row r="872" ht="15.75" customHeight="1">
      <c r="C872" s="16"/>
    </row>
    <row r="873" ht="15.75" customHeight="1">
      <c r="C873" s="16"/>
    </row>
    <row r="874" ht="15.75" customHeight="1">
      <c r="C874" s="16"/>
    </row>
    <row r="875" ht="15.75" customHeight="1">
      <c r="C875" s="16"/>
    </row>
    <row r="876" ht="15.75" customHeight="1">
      <c r="C876" s="16"/>
    </row>
    <row r="877" ht="15.75" customHeight="1">
      <c r="C877" s="16"/>
    </row>
    <row r="878" ht="15.75" customHeight="1">
      <c r="C878" s="16"/>
    </row>
    <row r="879" ht="15.75" customHeight="1">
      <c r="C879" s="16"/>
    </row>
    <row r="880" ht="15.75" customHeight="1">
      <c r="C880" s="16"/>
    </row>
    <row r="881" ht="15.75" customHeight="1">
      <c r="C881" s="16"/>
    </row>
    <row r="882" ht="15.75" customHeight="1">
      <c r="C882" s="16"/>
    </row>
    <row r="883" ht="15.75" customHeight="1">
      <c r="C883" s="16"/>
    </row>
    <row r="884" ht="15.75" customHeight="1">
      <c r="C884" s="16"/>
    </row>
    <row r="885" ht="15.75" customHeight="1">
      <c r="C885" s="16"/>
    </row>
    <row r="886" ht="15.75" customHeight="1">
      <c r="C886" s="16"/>
    </row>
    <row r="887" ht="15.75" customHeight="1">
      <c r="C887" s="16"/>
    </row>
    <row r="888" ht="15.75" customHeight="1">
      <c r="C888" s="16"/>
    </row>
    <row r="889" ht="15.75" customHeight="1">
      <c r="C889" s="16"/>
    </row>
    <row r="890" ht="15.75" customHeight="1">
      <c r="C890" s="16"/>
    </row>
    <row r="891" ht="15.75" customHeight="1">
      <c r="C891" s="16"/>
    </row>
    <row r="892" ht="15.75" customHeight="1">
      <c r="C892" s="16"/>
    </row>
    <row r="893" ht="15.75" customHeight="1">
      <c r="C893" s="16"/>
    </row>
    <row r="894" ht="15.75" customHeight="1">
      <c r="C894" s="16"/>
    </row>
    <row r="895" ht="15.75" customHeight="1">
      <c r="C895" s="16"/>
    </row>
    <row r="896" ht="15.75" customHeight="1">
      <c r="C896" s="16"/>
    </row>
    <row r="897" ht="15.75" customHeight="1">
      <c r="C897" s="16"/>
    </row>
    <row r="898" ht="15.75" customHeight="1">
      <c r="C898" s="16"/>
    </row>
    <row r="899" ht="15.75" customHeight="1">
      <c r="C899" s="16"/>
    </row>
    <row r="900" ht="15.75" customHeight="1">
      <c r="C900" s="16"/>
    </row>
    <row r="901" ht="15.75" customHeight="1">
      <c r="C901" s="16"/>
    </row>
    <row r="902" ht="15.75" customHeight="1">
      <c r="C902" s="16"/>
    </row>
    <row r="903" ht="15.75" customHeight="1">
      <c r="C903" s="16"/>
    </row>
    <row r="904" ht="15.75" customHeight="1">
      <c r="C904" s="16"/>
    </row>
    <row r="905" ht="15.75" customHeight="1">
      <c r="C905" s="16"/>
    </row>
    <row r="906" ht="15.75" customHeight="1">
      <c r="C906" s="16"/>
    </row>
    <row r="907" ht="15.75" customHeight="1">
      <c r="C907" s="16"/>
    </row>
    <row r="908" ht="15.75" customHeight="1">
      <c r="C908" s="16"/>
    </row>
    <row r="909" ht="15.75" customHeight="1">
      <c r="C909" s="16"/>
    </row>
    <row r="910" ht="15.75" customHeight="1">
      <c r="C910" s="16"/>
    </row>
    <row r="911" ht="15.75" customHeight="1">
      <c r="C911" s="16"/>
    </row>
    <row r="912" ht="15.75" customHeight="1">
      <c r="C912" s="16"/>
    </row>
    <row r="913" ht="15.75" customHeight="1">
      <c r="C913" s="16"/>
    </row>
    <row r="914" ht="15.75" customHeight="1">
      <c r="C914" s="16"/>
    </row>
    <row r="915" ht="15.75" customHeight="1">
      <c r="C915" s="16"/>
    </row>
    <row r="916" ht="15.75" customHeight="1">
      <c r="C916" s="16"/>
    </row>
    <row r="917" ht="15.75" customHeight="1">
      <c r="C917" s="16"/>
    </row>
    <row r="918" ht="15.75" customHeight="1">
      <c r="C918" s="16"/>
    </row>
    <row r="919" ht="15.75" customHeight="1">
      <c r="C919" s="16"/>
    </row>
    <row r="920" ht="15.75" customHeight="1">
      <c r="C920" s="16"/>
    </row>
    <row r="921" ht="15.75" customHeight="1">
      <c r="C921" s="16"/>
    </row>
    <row r="922" ht="15.75" customHeight="1">
      <c r="C922" s="16"/>
    </row>
    <row r="923" ht="15.75" customHeight="1">
      <c r="C923" s="16"/>
    </row>
    <row r="924" ht="15.75" customHeight="1">
      <c r="C924" s="16"/>
    </row>
    <row r="925" ht="15.75" customHeight="1">
      <c r="C925" s="16"/>
    </row>
    <row r="926" ht="15.75" customHeight="1">
      <c r="C926" s="16"/>
    </row>
    <row r="927" ht="15.75" customHeight="1">
      <c r="C927" s="16"/>
    </row>
    <row r="928" ht="15.75" customHeight="1">
      <c r="C928" s="16"/>
    </row>
    <row r="929" ht="15.75" customHeight="1">
      <c r="C929" s="16"/>
    </row>
    <row r="930" ht="15.75" customHeight="1">
      <c r="C930" s="16"/>
    </row>
    <row r="931" ht="15.75" customHeight="1">
      <c r="C931" s="16"/>
    </row>
    <row r="932" ht="15.75" customHeight="1">
      <c r="C932" s="16"/>
    </row>
    <row r="933" ht="15.75" customHeight="1">
      <c r="C933" s="16"/>
    </row>
    <row r="934" ht="15.75" customHeight="1">
      <c r="C934" s="16"/>
    </row>
    <row r="935" ht="15.75" customHeight="1">
      <c r="C935" s="16"/>
    </row>
    <row r="936" ht="15.75" customHeight="1">
      <c r="C936" s="16"/>
    </row>
    <row r="937" ht="15.75" customHeight="1">
      <c r="C937" s="16"/>
    </row>
    <row r="938" ht="15.75" customHeight="1">
      <c r="C938" s="16"/>
    </row>
    <row r="939" ht="15.75" customHeight="1">
      <c r="C939" s="16"/>
    </row>
    <row r="940" ht="15.75" customHeight="1">
      <c r="C940" s="16"/>
    </row>
    <row r="941" ht="15.75" customHeight="1">
      <c r="C941" s="16"/>
    </row>
    <row r="942" ht="15.75" customHeight="1">
      <c r="C942" s="16"/>
    </row>
    <row r="943" ht="15.75" customHeight="1">
      <c r="C943" s="16"/>
    </row>
    <row r="944" ht="15.75" customHeight="1">
      <c r="C944" s="16"/>
    </row>
    <row r="945" ht="15.75" customHeight="1">
      <c r="C945" s="16"/>
    </row>
    <row r="946" ht="15.75" customHeight="1">
      <c r="C946" s="16"/>
    </row>
    <row r="947" ht="15.75" customHeight="1">
      <c r="C947" s="16"/>
    </row>
    <row r="948" ht="15.75" customHeight="1">
      <c r="C948" s="16"/>
    </row>
    <row r="949" ht="15.75" customHeight="1">
      <c r="C949" s="16"/>
    </row>
    <row r="950" ht="15.75" customHeight="1">
      <c r="C950" s="16"/>
    </row>
    <row r="951" ht="15.75" customHeight="1">
      <c r="C951" s="16"/>
    </row>
    <row r="952" ht="15.75" customHeight="1">
      <c r="C952" s="16"/>
    </row>
    <row r="953" ht="15.75" customHeight="1">
      <c r="C953" s="16"/>
    </row>
    <row r="954" ht="15.75" customHeight="1">
      <c r="C954" s="16"/>
    </row>
    <row r="955" ht="15.75" customHeight="1">
      <c r="C955" s="16"/>
    </row>
    <row r="956" ht="15.75" customHeight="1">
      <c r="C956" s="16"/>
    </row>
    <row r="957" ht="15.75" customHeight="1">
      <c r="C957" s="16"/>
    </row>
    <row r="958" ht="15.75" customHeight="1">
      <c r="C958" s="16"/>
    </row>
    <row r="959" ht="15.75" customHeight="1">
      <c r="C959" s="16"/>
    </row>
    <row r="960" ht="15.75" customHeight="1">
      <c r="C960" s="16"/>
    </row>
    <row r="961" ht="15.75" customHeight="1">
      <c r="C961" s="16"/>
    </row>
    <row r="962" ht="15.75" customHeight="1">
      <c r="C962" s="16"/>
    </row>
    <row r="963" ht="15.75" customHeight="1">
      <c r="C963" s="16"/>
    </row>
    <row r="964" ht="15.75" customHeight="1">
      <c r="C964" s="16"/>
    </row>
    <row r="965" ht="15.75" customHeight="1">
      <c r="C965" s="16"/>
    </row>
    <row r="966" ht="15.75" customHeight="1">
      <c r="C966" s="16"/>
    </row>
    <row r="967" ht="15.75" customHeight="1">
      <c r="C967" s="16"/>
    </row>
    <row r="968" ht="15.75" customHeight="1">
      <c r="C968" s="16"/>
    </row>
    <row r="969" ht="15.75" customHeight="1">
      <c r="C969" s="16"/>
    </row>
    <row r="970" ht="15.75" customHeight="1">
      <c r="C970" s="16"/>
    </row>
    <row r="971" ht="15.75" customHeight="1">
      <c r="C971" s="16"/>
    </row>
    <row r="972" ht="15.75" customHeight="1">
      <c r="C972" s="16"/>
    </row>
    <row r="973" ht="15.75" customHeight="1">
      <c r="C973" s="16"/>
    </row>
    <row r="974" ht="15.75" customHeight="1">
      <c r="C974" s="16"/>
    </row>
    <row r="975" ht="15.75" customHeight="1">
      <c r="C975" s="16"/>
    </row>
    <row r="976" ht="15.75" customHeight="1">
      <c r="C976" s="16"/>
    </row>
    <row r="977" ht="15.75" customHeight="1">
      <c r="C977" s="16"/>
    </row>
    <row r="978" ht="15.75" customHeight="1">
      <c r="C978" s="16"/>
    </row>
    <row r="979" ht="15.75" customHeight="1">
      <c r="C979" s="16"/>
    </row>
    <row r="980" ht="15.75" customHeight="1">
      <c r="C980" s="16"/>
    </row>
    <row r="981" ht="15.75" customHeight="1">
      <c r="C981" s="16"/>
    </row>
    <row r="982" ht="15.75" customHeight="1">
      <c r="C982" s="16"/>
    </row>
    <row r="983" ht="15.75" customHeight="1">
      <c r="C983" s="16"/>
    </row>
    <row r="984" ht="15.75" customHeight="1">
      <c r="C984" s="16"/>
    </row>
    <row r="985" ht="15.75" customHeight="1">
      <c r="C985" s="16"/>
    </row>
    <row r="986" ht="15.75" customHeight="1">
      <c r="C986" s="16"/>
    </row>
    <row r="987" ht="15.75" customHeight="1">
      <c r="C987" s="16"/>
    </row>
    <row r="988" ht="15.75" customHeight="1">
      <c r="C988" s="16"/>
    </row>
  </sheetData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45.0"/>
    <col customWidth="1" min="4" max="4" width="0.13"/>
    <col customWidth="1" min="5" max="5" width="40.38"/>
  </cols>
  <sheetData>
    <row r="2">
      <c r="A2" s="51" t="s">
        <v>58</v>
      </c>
      <c r="B2" s="52"/>
      <c r="C2" s="53" t="s">
        <v>59</v>
      </c>
      <c r="D2" s="54" t="s">
        <v>60</v>
      </c>
      <c r="E2" s="54" t="s">
        <v>61</v>
      </c>
      <c r="F2" s="55" t="s">
        <v>62</v>
      </c>
    </row>
    <row r="3">
      <c r="A3" s="56" t="s">
        <v>63</v>
      </c>
      <c r="B3" s="57" t="s">
        <v>64</v>
      </c>
      <c r="C3" s="58">
        <v>0.0</v>
      </c>
      <c r="D3" s="58">
        <v>3999.96</v>
      </c>
      <c r="E3" s="59">
        <f t="shared" ref="E3:E12" si="1">SUM(C3:D3)</f>
        <v>3999.96</v>
      </c>
      <c r="F3" s="48">
        <f>'Fund Split'!B85</f>
        <v>686365.865</v>
      </c>
    </row>
    <row r="4">
      <c r="A4" s="56" t="s">
        <v>65</v>
      </c>
      <c r="B4" s="57" t="s">
        <v>64</v>
      </c>
      <c r="C4" s="58">
        <v>2500.0</v>
      </c>
      <c r="D4" s="58">
        <v>13500.0</v>
      </c>
      <c r="E4" s="59">
        <f t="shared" si="1"/>
        <v>16000</v>
      </c>
      <c r="F4" s="48">
        <f>'Fund Split'!C85</f>
        <v>130585.2508</v>
      </c>
    </row>
    <row r="5">
      <c r="A5" s="56" t="s">
        <v>66</v>
      </c>
      <c r="B5" s="57" t="s">
        <v>64</v>
      </c>
      <c r="C5" s="58">
        <v>3090.55</v>
      </c>
      <c r="D5" s="58">
        <v>3287.5</v>
      </c>
      <c r="E5" s="59">
        <f t="shared" si="1"/>
        <v>6378.05</v>
      </c>
      <c r="F5" s="48">
        <f>'Fund Split'!G85</f>
        <v>210627.727</v>
      </c>
    </row>
    <row r="6">
      <c r="A6" s="56" t="s">
        <v>67</v>
      </c>
      <c r="B6" s="57" t="s">
        <v>68</v>
      </c>
      <c r="C6" s="58">
        <v>3250.0</v>
      </c>
      <c r="D6" s="58">
        <v>3250.0</v>
      </c>
      <c r="E6" s="59">
        <f t="shared" si="1"/>
        <v>6500</v>
      </c>
      <c r="F6" s="48">
        <f>'Fund Split'!D85</f>
        <v>211997.8223</v>
      </c>
    </row>
    <row r="7">
      <c r="A7" s="56" t="s">
        <v>69</v>
      </c>
      <c r="B7" s="57" t="s">
        <v>70</v>
      </c>
      <c r="C7" s="58">
        <v>4500.0</v>
      </c>
      <c r="D7" s="58">
        <v>7191.67</v>
      </c>
      <c r="E7" s="59">
        <f t="shared" si="1"/>
        <v>11691.67</v>
      </c>
      <c r="F7" s="48">
        <f>'Fund Split'!C85</f>
        <v>130585.2508</v>
      </c>
    </row>
    <row r="8">
      <c r="A8" s="56" t="s">
        <v>71</v>
      </c>
      <c r="B8" s="57" t="s">
        <v>72</v>
      </c>
      <c r="C8" s="58">
        <v>1858.05</v>
      </c>
      <c r="D8" s="58">
        <v>2100.0</v>
      </c>
      <c r="E8" s="59">
        <f t="shared" si="1"/>
        <v>3958.05</v>
      </c>
      <c r="F8" s="48">
        <f>'Fund Split'!E85</f>
        <v>189708.138</v>
      </c>
    </row>
    <row r="9">
      <c r="A9" s="56" t="s">
        <v>73</v>
      </c>
      <c r="B9" s="57" t="s">
        <v>74</v>
      </c>
      <c r="C9" s="58">
        <v>3750.0</v>
      </c>
      <c r="D9" s="60">
        <v>3750.0</v>
      </c>
      <c r="E9" s="59">
        <f t="shared" si="1"/>
        <v>7500</v>
      </c>
      <c r="F9" s="48">
        <f>'Fund Split'!J85</f>
        <v>86320.40979</v>
      </c>
    </row>
    <row r="10">
      <c r="A10" s="56" t="s">
        <v>75</v>
      </c>
      <c r="B10" s="57" t="s">
        <v>76</v>
      </c>
      <c r="C10" s="58">
        <v>3750.0</v>
      </c>
      <c r="D10" s="60">
        <v>3750.0</v>
      </c>
      <c r="E10" s="59">
        <f t="shared" si="1"/>
        <v>7500</v>
      </c>
      <c r="F10" s="48">
        <f>'Fund Split'!K85</f>
        <v>87704.17874</v>
      </c>
    </row>
    <row r="11">
      <c r="A11" s="56" t="s">
        <v>77</v>
      </c>
      <c r="B11" s="57" t="s">
        <v>78</v>
      </c>
      <c r="C11" s="58">
        <v>2625.0</v>
      </c>
      <c r="D11" s="60">
        <v>2625.0</v>
      </c>
      <c r="E11" s="59">
        <f t="shared" si="1"/>
        <v>5250</v>
      </c>
      <c r="F11" s="48">
        <f>'Fund Split'!L85</f>
        <v>57421.178</v>
      </c>
    </row>
    <row r="12">
      <c r="A12" s="61" t="s">
        <v>79</v>
      </c>
      <c r="B12" s="62" t="s">
        <v>70</v>
      </c>
      <c r="C12" s="58">
        <v>4050.0</v>
      </c>
      <c r="D12" s="60">
        <v>3791.67</v>
      </c>
      <c r="E12" s="59">
        <f t="shared" si="1"/>
        <v>7841.67</v>
      </c>
      <c r="F12" s="48">
        <f>'Fund Split'!M85</f>
        <v>314569.3139</v>
      </c>
    </row>
    <row r="13">
      <c r="A13" s="63"/>
      <c r="B13" s="63"/>
      <c r="C13" s="64">
        <f t="shared" ref="C13:E13" si="2">SUM(C3:C12)</f>
        <v>29373.6</v>
      </c>
      <c r="D13" s="64">
        <f t="shared" si="2"/>
        <v>47245.8</v>
      </c>
      <c r="E13" s="64">
        <f t="shared" si="2"/>
        <v>76619.4</v>
      </c>
    </row>
    <row r="14" ht="15.0" customHeight="1">
      <c r="A14" s="55" t="s">
        <v>80</v>
      </c>
      <c r="F14" s="48">
        <f>'Fund Split'!F85+'Fund Split'!I85+'Fund Split'!N85</f>
        <v>80794.20564</v>
      </c>
    </row>
    <row r="16" ht="15.0" customHeight="1">
      <c r="F16" s="50">
        <f>SUM(F3:F14)</f>
        <v>2186679.34</v>
      </c>
    </row>
    <row r="18" ht="15.0" customHeight="1">
      <c r="F18" s="48">
        <f>'Fund Split'!O85</f>
        <v>2193655.004</v>
      </c>
    </row>
    <row r="21" ht="15.0" customHeight="1">
      <c r="F21" s="48">
        <f>F18-F16</f>
        <v>6975.664351</v>
      </c>
    </row>
  </sheetData>
  <mergeCells count="1">
    <mergeCell ref="A2:B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75"/>
    <col customWidth="1" min="2" max="2" width="21.75"/>
    <col customWidth="1" min="3" max="5" width="20.0"/>
    <col customWidth="1" min="6" max="6" width="11.38"/>
    <col customWidth="1" min="7" max="7" width="10.13"/>
    <col customWidth="1" min="8" max="8" width="11.13"/>
    <col customWidth="1" min="9" max="9" width="14.13"/>
    <col customWidth="1" min="10" max="10" width="12.5"/>
    <col customWidth="1" min="11" max="11" width="7.5"/>
    <col customWidth="1" min="12" max="12" width="8.0"/>
    <col customWidth="1" min="13" max="13" width="10.88"/>
    <col customWidth="1" min="14" max="26" width="7.63"/>
  </cols>
  <sheetData>
    <row r="2">
      <c r="A2" s="65" t="s">
        <v>81</v>
      </c>
      <c r="B2" s="66">
        <v>43190.0</v>
      </c>
      <c r="F2" s="67"/>
      <c r="G2" s="68" t="s">
        <v>82</v>
      </c>
      <c r="H2" s="68"/>
      <c r="I2" s="69"/>
      <c r="J2" s="69"/>
      <c r="K2" s="69"/>
      <c r="L2" s="69"/>
      <c r="M2" s="69"/>
      <c r="N2" s="69"/>
    </row>
    <row r="3">
      <c r="A3" s="25" t="s">
        <v>83</v>
      </c>
      <c r="B3" s="70" t="s">
        <v>84</v>
      </c>
      <c r="F3" s="12" t="s">
        <v>85</v>
      </c>
      <c r="G3" s="17"/>
      <c r="H3" s="17"/>
      <c r="I3" s="17"/>
      <c r="J3" s="17"/>
      <c r="K3" s="17"/>
      <c r="L3" s="17"/>
      <c r="M3" s="71"/>
    </row>
    <row r="4">
      <c r="A4" s="25" t="s">
        <v>86</v>
      </c>
      <c r="B4" s="70" t="s">
        <v>87</v>
      </c>
      <c r="F4" s="12" t="s">
        <v>88</v>
      </c>
      <c r="G4" s="17"/>
      <c r="H4" s="17"/>
      <c r="I4" s="17"/>
      <c r="J4" s="17"/>
      <c r="K4" s="17"/>
      <c r="L4" s="17"/>
      <c r="M4" s="71"/>
    </row>
    <row r="5">
      <c r="A5" s="25" t="s">
        <v>89</v>
      </c>
      <c r="B5" s="70" t="s">
        <v>90</v>
      </c>
      <c r="F5" s="12" t="s">
        <v>91</v>
      </c>
      <c r="G5" s="17"/>
      <c r="H5" s="17"/>
      <c r="I5" s="17"/>
      <c r="J5" s="17"/>
      <c r="K5" s="17"/>
      <c r="L5" s="17"/>
      <c r="M5" s="71"/>
    </row>
    <row r="6">
      <c r="A6" s="25" t="s">
        <v>89</v>
      </c>
      <c r="B6" s="70" t="s">
        <v>92</v>
      </c>
      <c r="F6" s="12" t="s">
        <v>93</v>
      </c>
      <c r="H6" s="17"/>
      <c r="I6" s="17"/>
      <c r="J6" s="17"/>
      <c r="K6" s="17"/>
      <c r="L6" s="17"/>
      <c r="M6" s="71"/>
    </row>
    <row r="7">
      <c r="A7" s="25" t="s">
        <v>89</v>
      </c>
      <c r="B7" s="72" t="s">
        <v>94</v>
      </c>
      <c r="F7" s="12" t="s">
        <v>95</v>
      </c>
      <c r="G7" s="17"/>
      <c r="H7" s="17"/>
      <c r="I7" s="17"/>
      <c r="J7" s="17"/>
      <c r="K7" s="17"/>
      <c r="L7" s="17"/>
      <c r="M7" s="71"/>
    </row>
    <row r="8">
      <c r="A8" s="25" t="s">
        <v>96</v>
      </c>
      <c r="B8" s="73" t="s">
        <v>97</v>
      </c>
      <c r="F8" s="12" t="s">
        <v>98</v>
      </c>
      <c r="G8" s="17"/>
      <c r="H8" s="17"/>
      <c r="I8" s="17"/>
      <c r="J8" s="17"/>
      <c r="K8" s="17"/>
      <c r="L8" s="17"/>
      <c r="M8" s="71"/>
    </row>
    <row r="9">
      <c r="A9" s="25" t="s">
        <v>99</v>
      </c>
      <c r="B9" s="70"/>
      <c r="F9" s="12" t="s">
        <v>100</v>
      </c>
      <c r="G9" s="17"/>
      <c r="H9" s="17"/>
      <c r="I9" s="17"/>
      <c r="J9" s="17"/>
      <c r="K9" s="17"/>
      <c r="L9" s="17"/>
      <c r="M9" s="71"/>
    </row>
    <row r="10">
      <c r="A10" s="25" t="s">
        <v>101</v>
      </c>
      <c r="B10" s="72" t="s">
        <v>102</v>
      </c>
      <c r="C10" s="25" t="s">
        <v>103</v>
      </c>
      <c r="D10" s="25"/>
      <c r="E10" s="25"/>
      <c r="F10" s="12" t="s">
        <v>104</v>
      </c>
      <c r="G10" s="17"/>
      <c r="H10" s="17"/>
      <c r="I10" s="17"/>
      <c r="J10" s="17"/>
      <c r="K10" s="17"/>
      <c r="L10" s="17"/>
      <c r="M10" s="71"/>
    </row>
    <row r="11">
      <c r="A11" s="25"/>
      <c r="B11" s="72"/>
      <c r="C11" s="25"/>
      <c r="D11" s="25"/>
      <c r="E11" s="25"/>
      <c r="F11" s="12" t="s">
        <v>105</v>
      </c>
      <c r="G11" s="17"/>
      <c r="H11" s="17"/>
      <c r="I11" s="17"/>
      <c r="J11" s="17"/>
      <c r="K11" s="17"/>
      <c r="L11" s="17"/>
      <c r="M11" s="71"/>
    </row>
    <row r="12">
      <c r="A12" s="25" t="s">
        <v>106</v>
      </c>
      <c r="B12" s="74"/>
      <c r="C12" s="75" t="s">
        <v>107</v>
      </c>
      <c r="D12" s="75"/>
      <c r="E12" s="75"/>
      <c r="F12" s="12" t="s">
        <v>108</v>
      </c>
      <c r="G12" s="17"/>
      <c r="H12" s="17"/>
      <c r="I12" s="17"/>
      <c r="J12" s="17"/>
      <c r="K12" s="17"/>
      <c r="L12" s="17"/>
      <c r="M12" s="71"/>
    </row>
    <row r="13">
      <c r="A13" s="12" t="s">
        <v>109</v>
      </c>
      <c r="B13" s="76">
        <v>34450.0</v>
      </c>
      <c r="C13" s="76">
        <v>26950.0</v>
      </c>
      <c r="D13" s="25"/>
      <c r="E13" s="25"/>
      <c r="F13" s="12" t="s">
        <v>110</v>
      </c>
      <c r="G13" s="17"/>
      <c r="H13" s="17"/>
      <c r="I13" s="17"/>
      <c r="J13" s="17"/>
      <c r="K13" s="17"/>
      <c r="L13" s="17"/>
      <c r="M13" s="71"/>
    </row>
    <row r="14">
      <c r="A14" s="12" t="s">
        <v>111</v>
      </c>
      <c r="B14" s="76">
        <v>19450.0</v>
      </c>
      <c r="C14" s="76">
        <v>26950.0</v>
      </c>
      <c r="F14" s="12" t="s">
        <v>112</v>
      </c>
      <c r="G14" s="17"/>
      <c r="H14" s="17"/>
      <c r="I14" s="17"/>
      <c r="J14" s="17"/>
      <c r="K14" s="17"/>
      <c r="L14" s="17"/>
      <c r="M14" s="71"/>
    </row>
    <row r="15">
      <c r="A15" s="12" t="s">
        <v>113</v>
      </c>
      <c r="B15" s="76">
        <v>0.0</v>
      </c>
      <c r="C15" s="76">
        <v>0.0</v>
      </c>
      <c r="G15" s="77">
        <f>SUM(G3:G14)</f>
        <v>0</v>
      </c>
      <c r="H15" s="17"/>
      <c r="I15" s="17"/>
      <c r="J15" s="17"/>
      <c r="K15" s="17"/>
      <c r="L15" s="17"/>
      <c r="M15" s="71"/>
    </row>
    <row r="16">
      <c r="A16" s="12" t="s">
        <v>114</v>
      </c>
      <c r="B16" s="76">
        <v>0.0</v>
      </c>
      <c r="C16" s="76">
        <v>0.0</v>
      </c>
      <c r="D16" s="71">
        <v>42970.0</v>
      </c>
      <c r="G16" s="17"/>
      <c r="H16" s="17"/>
      <c r="I16" s="17"/>
      <c r="J16" s="17"/>
      <c r="K16" s="17"/>
      <c r="L16" s="17"/>
      <c r="M16" s="71"/>
    </row>
    <row r="17">
      <c r="A17" s="12" t="s">
        <v>115</v>
      </c>
      <c r="B17" s="76">
        <v>77544.0</v>
      </c>
      <c r="C17" s="76">
        <v>0.0</v>
      </c>
      <c r="D17" s="76">
        <v>39337.87</v>
      </c>
      <c r="E17" s="76">
        <v>38206.17</v>
      </c>
      <c r="H17" s="17"/>
      <c r="I17" s="17"/>
      <c r="J17" s="17"/>
      <c r="K17" s="17"/>
      <c r="L17" s="17"/>
      <c r="M17" s="71"/>
    </row>
    <row r="18">
      <c r="A18" s="12" t="s">
        <v>116</v>
      </c>
      <c r="B18" s="76">
        <v>0.0</v>
      </c>
      <c r="C18" s="76"/>
      <c r="D18" s="76" t="s">
        <v>117</v>
      </c>
      <c r="E18" s="76" t="s">
        <v>118</v>
      </c>
      <c r="H18" s="17"/>
      <c r="I18" s="17"/>
      <c r="J18" s="17"/>
      <c r="K18" s="17"/>
      <c r="L18" s="17"/>
      <c r="M18" s="71"/>
    </row>
    <row r="19">
      <c r="A19" s="12" t="s">
        <v>119</v>
      </c>
      <c r="B19" s="76" t="str">
        <f>H19</f>
        <v/>
      </c>
      <c r="C19" s="76"/>
      <c r="D19" s="76"/>
      <c r="E19" s="76"/>
      <c r="H19" s="77"/>
      <c r="I19" s="77"/>
      <c r="J19" s="77"/>
      <c r="K19" s="77"/>
      <c r="L19" s="77"/>
      <c r="M19" s="77"/>
    </row>
    <row r="20">
      <c r="A20" s="25" t="s">
        <v>120</v>
      </c>
      <c r="B20" s="76"/>
      <c r="C20" s="76"/>
      <c r="E20" s="76"/>
    </row>
    <row r="21" ht="15.75" customHeight="1">
      <c r="A21" s="12" t="s">
        <v>121</v>
      </c>
      <c r="B21" s="76">
        <v>56296.0</v>
      </c>
      <c r="C21" s="76">
        <v>0.0</v>
      </c>
      <c r="D21" s="76"/>
      <c r="E21" s="76"/>
    </row>
    <row r="22" ht="15.75" customHeight="1">
      <c r="A22" s="12" t="s">
        <v>122</v>
      </c>
      <c r="B22" s="76">
        <v>0.0</v>
      </c>
      <c r="C22" s="76">
        <v>0.0</v>
      </c>
      <c r="D22" s="76"/>
      <c r="E22" s="76"/>
    </row>
    <row r="23" ht="15.75" customHeight="1">
      <c r="A23" s="12" t="s">
        <v>123</v>
      </c>
      <c r="B23" s="76">
        <v>0.0</v>
      </c>
      <c r="C23" s="76">
        <v>0.0</v>
      </c>
      <c r="D23" s="76"/>
      <c r="E23" s="76"/>
      <c r="G23" s="25"/>
      <c r="H23" s="25"/>
      <c r="I23" s="25"/>
    </row>
    <row r="24" ht="15.75" customHeight="1">
      <c r="A24" s="12" t="s">
        <v>124</v>
      </c>
      <c r="B24" s="76">
        <v>0.0</v>
      </c>
      <c r="C24" s="76">
        <v>0.0</v>
      </c>
      <c r="D24" s="76"/>
      <c r="E24" s="76"/>
      <c r="G24" s="17"/>
      <c r="H24" s="17"/>
      <c r="I24" s="17"/>
    </row>
    <row r="25" ht="15.75" customHeight="1">
      <c r="A25" s="12" t="s">
        <v>125</v>
      </c>
      <c r="B25" s="76">
        <v>0.0</v>
      </c>
      <c r="C25" s="76"/>
      <c r="D25" s="76"/>
      <c r="E25" s="76"/>
      <c r="G25" s="17"/>
      <c r="H25" s="17"/>
      <c r="I25" s="17"/>
    </row>
    <row r="26" ht="15.75" customHeight="1">
      <c r="A26" s="12" t="s">
        <v>126</v>
      </c>
      <c r="B26" s="78">
        <v>1696.0</v>
      </c>
      <c r="C26" s="79"/>
      <c r="D26" s="76"/>
      <c r="E26" s="76"/>
      <c r="G26" s="17"/>
      <c r="H26" s="17"/>
      <c r="I26" s="17"/>
    </row>
    <row r="27" ht="15.75" customHeight="1">
      <c r="B27" s="76">
        <f t="shared" ref="B27:C27" si="1">SUM(B13:B26)</f>
        <v>189436</v>
      </c>
      <c r="C27" s="76">
        <f t="shared" si="1"/>
        <v>53900</v>
      </c>
      <c r="D27" s="76"/>
      <c r="E27" s="76"/>
      <c r="G27" s="17"/>
      <c r="H27" s="17"/>
      <c r="I27" s="17"/>
    </row>
    <row r="28" ht="15.75" customHeight="1">
      <c r="B28" s="76"/>
      <c r="C28" s="80"/>
      <c r="D28" s="76"/>
      <c r="E28" s="76"/>
      <c r="G28" s="17"/>
      <c r="H28" s="17"/>
      <c r="I28" s="17"/>
    </row>
    <row r="29" ht="15.75" customHeight="1">
      <c r="D29" s="76"/>
      <c r="E29" s="76"/>
      <c r="G29" s="17"/>
      <c r="H29" s="17"/>
      <c r="I29" s="17"/>
    </row>
    <row r="30" ht="15.75" customHeight="1">
      <c r="A30" s="12" t="s">
        <v>127</v>
      </c>
      <c r="B30" s="81">
        <f>Valuation!B18</f>
        <v>1365333</v>
      </c>
      <c r="C30" s="76"/>
      <c r="D30" s="76"/>
      <c r="E30" s="76"/>
      <c r="G30" s="17"/>
      <c r="H30" s="17"/>
      <c r="I30" s="17"/>
    </row>
    <row r="31" ht="15.75" customHeight="1">
      <c r="D31" s="76"/>
      <c r="E31" s="76"/>
      <c r="G31" s="17"/>
      <c r="H31" s="17"/>
      <c r="I31" s="17"/>
    </row>
    <row r="32" ht="15.75" customHeight="1">
      <c r="D32" s="80"/>
      <c r="E32" s="80"/>
      <c r="G32" s="17"/>
      <c r="H32" s="17"/>
      <c r="I32" s="17"/>
    </row>
    <row r="33" ht="15.75" customHeight="1">
      <c r="G33" s="17"/>
      <c r="H33" s="17"/>
      <c r="I33" s="17"/>
    </row>
    <row r="34" ht="15.75" customHeight="1">
      <c r="D34" s="76"/>
      <c r="E34" s="76"/>
      <c r="G34" s="17"/>
      <c r="H34" s="17"/>
      <c r="I34" s="17"/>
    </row>
    <row r="35" ht="15.75" customHeight="1">
      <c r="C35" s="12"/>
      <c r="D35" s="12"/>
      <c r="E35" s="12"/>
      <c r="G35" s="17"/>
      <c r="H35" s="17"/>
      <c r="I35" s="41"/>
    </row>
    <row r="36" ht="15.75" customHeight="1">
      <c r="F36" s="25"/>
      <c r="G36" s="41"/>
      <c r="H36" s="41"/>
      <c r="I36" s="77"/>
      <c r="J36" s="25"/>
      <c r="K36" s="25"/>
      <c r="L36" s="25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5.75"/>
    <col customWidth="1" min="2" max="2" width="11.5"/>
    <col customWidth="1" min="3" max="3" width="14.25"/>
    <col customWidth="1" min="4" max="4" width="20.88"/>
    <col customWidth="1" min="5" max="5" width="11.0"/>
    <col customWidth="1" min="6" max="6" width="11.75"/>
    <col customWidth="1" min="7" max="7" width="7.88"/>
    <col customWidth="1" min="8" max="8" width="14.0"/>
    <col customWidth="1" min="9" max="9" width="14.13"/>
    <col customWidth="1" min="10" max="12" width="9.25"/>
    <col customWidth="1" min="13" max="13" width="7.63"/>
    <col customWidth="1" min="14" max="15" width="9.25"/>
    <col customWidth="1" min="16" max="16" width="7.63"/>
    <col customWidth="1" min="17" max="17" width="9.13"/>
    <col customWidth="1" min="18" max="18" width="9.25"/>
    <col customWidth="1" min="19" max="19" width="8.13"/>
    <col customWidth="1" min="20" max="20" width="9.25"/>
    <col customWidth="1" min="21" max="21" width="8.13"/>
    <col customWidth="1" min="22" max="26" width="7.63"/>
  </cols>
  <sheetData>
    <row r="1">
      <c r="A1" s="82" t="s">
        <v>128</v>
      </c>
      <c r="B1" s="83" t="s">
        <v>129</v>
      </c>
      <c r="C1" s="83" t="s">
        <v>130</v>
      </c>
      <c r="D1" s="83" t="s">
        <v>131</v>
      </c>
      <c r="E1" s="83" t="s">
        <v>132</v>
      </c>
      <c r="F1" s="83" t="s">
        <v>133</v>
      </c>
      <c r="G1" s="83" t="s">
        <v>134</v>
      </c>
      <c r="H1" s="83" t="s">
        <v>135</v>
      </c>
      <c r="I1" s="83" t="s">
        <v>136</v>
      </c>
      <c r="J1" s="83" t="s">
        <v>112</v>
      </c>
      <c r="K1" s="83" t="s">
        <v>137</v>
      </c>
      <c r="L1" s="83" t="s">
        <v>88</v>
      </c>
      <c r="M1" s="83" t="s">
        <v>138</v>
      </c>
      <c r="N1" s="83" t="s">
        <v>93</v>
      </c>
      <c r="O1" s="83" t="s">
        <v>95</v>
      </c>
      <c r="P1" s="83" t="s">
        <v>98</v>
      </c>
      <c r="Q1" s="83" t="s">
        <v>100</v>
      </c>
      <c r="R1" s="83" t="s">
        <v>104</v>
      </c>
      <c r="S1" s="83" t="s">
        <v>105</v>
      </c>
      <c r="T1" s="83" t="s">
        <v>108</v>
      </c>
      <c r="U1" s="83" t="s">
        <v>110</v>
      </c>
    </row>
    <row r="2">
      <c r="A2" s="84" t="s">
        <v>139</v>
      </c>
      <c r="B2" s="85">
        <v>209044.0</v>
      </c>
      <c r="C2" s="86">
        <v>43190.0</v>
      </c>
      <c r="D2" s="87">
        <v>214857.0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>
      <c r="A3" s="84" t="s">
        <v>140</v>
      </c>
      <c r="B3" s="85">
        <v>19972.0</v>
      </c>
      <c r="C3" s="86">
        <v>43190.0</v>
      </c>
      <c r="D3" s="87">
        <v>28010.0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>
      <c r="A4" s="84" t="s">
        <v>141</v>
      </c>
      <c r="B4" s="89">
        <v>-1050.0</v>
      </c>
      <c r="C4" s="86">
        <v>43190.0</v>
      </c>
      <c r="D4" s="87">
        <v>-1050.0</v>
      </c>
      <c r="E4" s="90"/>
      <c r="F4" s="90"/>
      <c r="G4" s="90"/>
      <c r="H4" s="90"/>
      <c r="I4" s="88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>
      <c r="A5" s="84" t="s">
        <v>142</v>
      </c>
      <c r="B5" s="89">
        <v>167367.0</v>
      </c>
      <c r="C5" s="86">
        <v>43190.0</v>
      </c>
      <c r="D5" s="87">
        <v>30891.0</v>
      </c>
      <c r="E5" s="90">
        <v>137544.0</v>
      </c>
      <c r="F5" s="90"/>
      <c r="G5" s="90"/>
      <c r="H5" s="90"/>
      <c r="I5" s="88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>
      <c r="A6" s="84" t="s">
        <v>143</v>
      </c>
      <c r="B6" s="89">
        <v>750000.0</v>
      </c>
      <c r="C6" s="86">
        <v>43190.0</v>
      </c>
      <c r="D6" s="87">
        <v>750000.0</v>
      </c>
      <c r="E6" s="90"/>
      <c r="F6" s="90"/>
      <c r="G6" s="90"/>
      <c r="H6" s="90"/>
      <c r="I6" s="88">
        <v>49592.0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>
      <c r="A7" s="84" t="s">
        <v>144</v>
      </c>
      <c r="B7" s="89">
        <v>125000.0</v>
      </c>
      <c r="C7" s="86">
        <v>43190.0</v>
      </c>
      <c r="D7" s="87">
        <v>125000.0</v>
      </c>
      <c r="E7" s="90"/>
      <c r="F7" s="90"/>
      <c r="G7" s="90"/>
      <c r="H7" s="90"/>
      <c r="I7" s="88" t="s">
        <v>145</v>
      </c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>
      <c r="A8" s="84" t="s">
        <v>146</v>
      </c>
      <c r="B8" s="89">
        <v>95000.0</v>
      </c>
      <c r="C8" s="86">
        <v>43190.0</v>
      </c>
      <c r="D8" s="87">
        <v>95000.0</v>
      </c>
      <c r="E8" s="90"/>
      <c r="F8" s="90"/>
      <c r="G8" s="90"/>
      <c r="H8" s="90"/>
      <c r="I8" s="88">
        <v>9600.0</v>
      </c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>
      <c r="A9" s="84"/>
      <c r="B9" s="89"/>
      <c r="C9" s="86"/>
      <c r="D9" s="87"/>
      <c r="E9" s="90"/>
      <c r="F9" s="90"/>
      <c r="G9" s="90"/>
      <c r="H9" s="90"/>
      <c r="I9" s="88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>
      <c r="A10" s="84"/>
      <c r="B10" s="89"/>
      <c r="C10" s="91"/>
      <c r="D10" s="87"/>
      <c r="E10" s="90"/>
      <c r="F10" s="90"/>
      <c r="G10" s="90"/>
      <c r="H10" s="90"/>
      <c r="I10" s="88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>
      <c r="A11" s="84"/>
      <c r="B11" s="89"/>
      <c r="C11" s="91"/>
      <c r="D11" s="87"/>
      <c r="E11" s="90"/>
      <c r="F11" s="90"/>
      <c r="G11" s="90"/>
      <c r="H11" s="90"/>
      <c r="I11" s="88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>
      <c r="A12" s="84"/>
      <c r="B12" s="89"/>
      <c r="C12" s="91"/>
      <c r="D12" s="87"/>
      <c r="E12" s="90"/>
      <c r="F12" s="90"/>
      <c r="G12" s="90"/>
      <c r="H12" s="90"/>
      <c r="I12" s="88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>
      <c r="A13" s="84"/>
      <c r="B13" s="89"/>
      <c r="C13" s="91"/>
      <c r="D13" s="87"/>
      <c r="E13" s="90"/>
      <c r="F13" s="90"/>
      <c r="G13" s="90"/>
      <c r="H13" s="90"/>
      <c r="I13" s="88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>
      <c r="A14" s="84"/>
      <c r="B14" s="92"/>
      <c r="C14" s="93"/>
      <c r="D14" s="94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</row>
    <row r="15">
      <c r="A15" s="96" t="s">
        <v>147</v>
      </c>
      <c r="B15" s="97">
        <f>B6+B7</f>
        <v>875000</v>
      </c>
      <c r="C15" s="97"/>
      <c r="D15" s="97">
        <f>D6+D7</f>
        <v>875000</v>
      </c>
      <c r="E15" s="97"/>
      <c r="F15" s="97"/>
      <c r="G15" s="97"/>
      <c r="H15" s="97"/>
      <c r="I15" s="97">
        <f>I6</f>
        <v>49592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</row>
    <row r="16">
      <c r="A16" s="98" t="s">
        <v>148</v>
      </c>
      <c r="B16" s="99">
        <f>B8+B5</f>
        <v>262367</v>
      </c>
      <c r="C16" s="99"/>
      <c r="D16" s="99">
        <f>D8+D5</f>
        <v>125891</v>
      </c>
      <c r="E16" s="99"/>
      <c r="F16" s="99"/>
      <c r="G16" s="99"/>
      <c r="H16" s="99"/>
      <c r="I16" s="99">
        <f>I8+I5</f>
        <v>9600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</row>
    <row r="17">
      <c r="A17" s="100" t="s">
        <v>149</v>
      </c>
      <c r="B17" s="101">
        <f>B2</f>
        <v>209044</v>
      </c>
      <c r="C17" s="101"/>
      <c r="D17" s="101">
        <f>D2</f>
        <v>214857</v>
      </c>
      <c r="E17" s="101"/>
      <c r="F17" s="101"/>
      <c r="G17" s="101"/>
      <c r="H17" s="101"/>
      <c r="I17" s="101" t="str">
        <f>I2</f>
        <v/>
      </c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>
      <c r="A18" s="102" t="s">
        <v>150</v>
      </c>
      <c r="B18" s="103">
        <f>SUM(B2:B14)</f>
        <v>1365333</v>
      </c>
      <c r="C18" s="103"/>
      <c r="D18" s="103">
        <f>SUM(D2:D14)</f>
        <v>1242708</v>
      </c>
      <c r="E18" s="103"/>
      <c r="F18" s="103"/>
      <c r="G18" s="103"/>
      <c r="H18" s="103"/>
      <c r="I18" s="103">
        <f>SUM(I2:I14)</f>
        <v>59192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</row>
    <row r="19">
      <c r="D19" s="80"/>
    </row>
    <row r="20">
      <c r="A20" s="70" t="s">
        <v>151</v>
      </c>
      <c r="B20" s="16">
        <v>59192.0</v>
      </c>
      <c r="D20" s="80"/>
    </row>
    <row r="21" ht="15.75" customHeight="1">
      <c r="D21" s="80"/>
    </row>
    <row r="22" ht="15.75" customHeight="1">
      <c r="D22" s="80"/>
    </row>
    <row r="23" ht="15.75" customHeight="1">
      <c r="D23" s="80"/>
    </row>
    <row r="24" ht="15.75" customHeight="1">
      <c r="D24" s="80"/>
    </row>
    <row r="25" ht="15.75" customHeight="1">
      <c r="D25" s="80"/>
    </row>
    <row r="26" ht="15.75" customHeight="1">
      <c r="D26" s="80"/>
    </row>
    <row r="27" ht="15.75" customHeight="1">
      <c r="D27" s="80"/>
    </row>
    <row r="28" ht="15.75" customHeight="1">
      <c r="D28" s="80"/>
    </row>
    <row r="29" ht="15.75" customHeight="1">
      <c r="D29" s="80"/>
    </row>
    <row r="30" ht="15.75" customHeight="1">
      <c r="D30" s="80"/>
    </row>
    <row r="31" ht="15.75" customHeight="1">
      <c r="D31" s="80"/>
    </row>
    <row r="32" ht="15.75" customHeight="1">
      <c r="D32" s="80"/>
    </row>
    <row r="33" ht="15.75" customHeight="1">
      <c r="D33" s="80"/>
    </row>
    <row r="34" ht="15.75" customHeight="1">
      <c r="D34" s="80"/>
    </row>
    <row r="35" ht="15.75" customHeight="1">
      <c r="D35" s="80"/>
    </row>
    <row r="36" ht="15.75" customHeight="1">
      <c r="D36" s="80"/>
    </row>
    <row r="37" ht="15.75" customHeight="1">
      <c r="D37" s="80"/>
    </row>
    <row r="38" ht="15.75" customHeight="1">
      <c r="D38" s="80"/>
    </row>
    <row r="39" ht="15.75" customHeight="1">
      <c r="D39" s="80"/>
    </row>
    <row r="40" ht="15.75" customHeight="1">
      <c r="D40" s="80"/>
    </row>
    <row r="41" ht="15.75" customHeight="1">
      <c r="D41" s="80"/>
    </row>
    <row r="42" ht="15.75" customHeight="1">
      <c r="D42" s="80"/>
    </row>
    <row r="43" ht="15.75" customHeight="1">
      <c r="D43" s="80"/>
    </row>
    <row r="44" ht="15.75" customHeight="1">
      <c r="D44" s="80"/>
    </row>
    <row r="45" ht="15.75" customHeight="1">
      <c r="D45" s="80"/>
    </row>
    <row r="46" ht="15.75" customHeight="1">
      <c r="D46" s="80"/>
    </row>
    <row r="47" ht="15.75" customHeight="1">
      <c r="D47" s="80"/>
    </row>
    <row r="48" ht="15.75" customHeight="1">
      <c r="D48" s="80"/>
    </row>
    <row r="49" ht="15.75" customHeight="1">
      <c r="D49" s="80"/>
    </row>
    <row r="50" ht="15.75" customHeight="1">
      <c r="D50" s="80"/>
    </row>
    <row r="51" ht="15.75" customHeight="1">
      <c r="D51" s="80"/>
    </row>
    <row r="52" ht="15.75" customHeight="1">
      <c r="D52" s="80"/>
    </row>
    <row r="53" ht="15.75" customHeight="1">
      <c r="D53" s="80"/>
    </row>
    <row r="54" ht="15.75" customHeight="1">
      <c r="D54" s="80"/>
    </row>
    <row r="55" ht="15.75" customHeight="1">
      <c r="D55" s="80"/>
    </row>
    <row r="56" ht="15.75" customHeight="1">
      <c r="D56" s="80"/>
    </row>
    <row r="57" ht="15.75" customHeight="1">
      <c r="D57" s="80"/>
    </row>
    <row r="58" ht="15.75" customHeight="1">
      <c r="D58" s="80"/>
    </row>
    <row r="59" ht="15.75" customHeight="1">
      <c r="D59" s="80"/>
    </row>
    <row r="60" ht="15.75" customHeight="1">
      <c r="D60" s="80"/>
    </row>
    <row r="61" ht="15.75" customHeight="1">
      <c r="D61" s="80"/>
    </row>
    <row r="62" ht="15.75" customHeight="1">
      <c r="D62" s="80"/>
    </row>
    <row r="63" ht="15.75" customHeight="1">
      <c r="D63" s="80"/>
    </row>
    <row r="64" ht="15.75" customHeight="1">
      <c r="D64" s="80"/>
    </row>
    <row r="65" ht="15.75" customHeight="1">
      <c r="D65" s="80"/>
    </row>
    <row r="66" ht="15.75" customHeight="1">
      <c r="D66" s="80"/>
    </row>
    <row r="67" ht="15.75" customHeight="1">
      <c r="D67" s="80"/>
    </row>
    <row r="68" ht="15.75" customHeight="1">
      <c r="D68" s="80"/>
    </row>
    <row r="69" ht="15.75" customHeight="1">
      <c r="D69" s="80"/>
    </row>
    <row r="70" ht="15.75" customHeight="1">
      <c r="D70" s="80"/>
    </row>
    <row r="71" ht="15.75" customHeight="1">
      <c r="D71" s="80"/>
    </row>
    <row r="72" ht="15.75" customHeight="1">
      <c r="D72" s="80"/>
    </row>
    <row r="73" ht="15.75" customHeight="1">
      <c r="D73" s="80"/>
    </row>
    <row r="74" ht="15.75" customHeight="1">
      <c r="D74" s="80"/>
    </row>
    <row r="75" ht="15.75" customHeight="1">
      <c r="D75" s="80"/>
    </row>
    <row r="76" ht="15.75" customHeight="1">
      <c r="D76" s="80"/>
    </row>
    <row r="77" ht="15.75" customHeight="1">
      <c r="D77" s="80"/>
    </row>
    <row r="78" ht="15.75" customHeight="1">
      <c r="D78" s="80"/>
    </row>
    <row r="79" ht="15.75" customHeight="1">
      <c r="D79" s="80"/>
    </row>
    <row r="80" ht="15.75" customHeight="1">
      <c r="D80" s="80"/>
    </row>
    <row r="81" ht="15.75" customHeight="1">
      <c r="D81" s="80"/>
    </row>
    <row r="82" ht="15.75" customHeight="1">
      <c r="D82" s="80"/>
    </row>
    <row r="83" ht="15.75" customHeight="1">
      <c r="D83" s="80"/>
    </row>
    <row r="84" ht="15.75" customHeight="1">
      <c r="D84" s="80"/>
    </row>
    <row r="85" ht="15.75" customHeight="1">
      <c r="D85" s="80"/>
    </row>
    <row r="86" ht="15.75" customHeight="1">
      <c r="D86" s="80"/>
    </row>
    <row r="87" ht="15.75" customHeight="1">
      <c r="D87" s="80"/>
    </row>
    <row r="88" ht="15.75" customHeight="1">
      <c r="D88" s="80"/>
    </row>
    <row r="89" ht="15.75" customHeight="1">
      <c r="D89" s="80"/>
    </row>
    <row r="90" ht="15.75" customHeight="1">
      <c r="D90" s="80"/>
    </row>
    <row r="91" ht="15.75" customHeight="1">
      <c r="D91" s="80"/>
    </row>
    <row r="92" ht="15.75" customHeight="1">
      <c r="D92" s="80"/>
    </row>
    <row r="93" ht="15.75" customHeight="1">
      <c r="D93" s="80"/>
    </row>
    <row r="94" ht="15.75" customHeight="1">
      <c r="D94" s="80"/>
    </row>
    <row r="95" ht="15.75" customHeight="1">
      <c r="D95" s="80"/>
    </row>
    <row r="96" ht="15.75" customHeight="1">
      <c r="D96" s="80"/>
    </row>
    <row r="97" ht="15.75" customHeight="1">
      <c r="D97" s="80"/>
    </row>
    <row r="98" ht="15.75" customHeight="1">
      <c r="D98" s="80"/>
    </row>
    <row r="99" ht="15.75" customHeight="1">
      <c r="D99" s="80"/>
    </row>
    <row r="100" ht="15.75" customHeight="1">
      <c r="D100" s="80"/>
    </row>
    <row r="101" ht="15.75" customHeight="1">
      <c r="D101" s="80"/>
    </row>
    <row r="102" ht="15.75" customHeight="1">
      <c r="D102" s="80"/>
    </row>
    <row r="103" ht="15.75" customHeight="1">
      <c r="D103" s="80"/>
    </row>
    <row r="104" ht="15.75" customHeight="1">
      <c r="D104" s="80"/>
    </row>
    <row r="105" ht="15.75" customHeight="1">
      <c r="D105" s="80"/>
    </row>
    <row r="106" ht="15.75" customHeight="1">
      <c r="D106" s="80"/>
    </row>
    <row r="107" ht="15.75" customHeight="1">
      <c r="D107" s="80"/>
    </row>
    <row r="108" ht="15.75" customHeight="1">
      <c r="D108" s="80"/>
    </row>
    <row r="109" ht="15.75" customHeight="1">
      <c r="D109" s="80"/>
    </row>
    <row r="110" ht="15.75" customHeight="1">
      <c r="D110" s="80"/>
    </row>
    <row r="111" ht="15.75" customHeight="1">
      <c r="D111" s="80"/>
    </row>
    <row r="112" ht="15.75" customHeight="1">
      <c r="D112" s="80"/>
    </row>
    <row r="113" ht="15.75" customHeight="1">
      <c r="D113" s="80"/>
    </row>
    <row r="114" ht="15.75" customHeight="1">
      <c r="D114" s="80"/>
    </row>
    <row r="115" ht="15.75" customHeight="1">
      <c r="D115" s="80"/>
    </row>
    <row r="116" ht="15.75" customHeight="1">
      <c r="D116" s="80"/>
    </row>
    <row r="117" ht="15.75" customHeight="1">
      <c r="D117" s="80"/>
    </row>
    <row r="118" ht="15.75" customHeight="1">
      <c r="D118" s="80"/>
    </row>
    <row r="119" ht="15.75" customHeight="1">
      <c r="D119" s="80"/>
    </row>
    <row r="120" ht="15.75" customHeight="1">
      <c r="D120" s="80"/>
    </row>
    <row r="121" ht="15.75" customHeight="1">
      <c r="D121" s="80"/>
    </row>
    <row r="122" ht="15.75" customHeight="1">
      <c r="D122" s="80"/>
    </row>
    <row r="123" ht="15.75" customHeight="1">
      <c r="D123" s="80"/>
    </row>
    <row r="124" ht="15.75" customHeight="1">
      <c r="D124" s="80"/>
    </row>
    <row r="125" ht="15.75" customHeight="1">
      <c r="D125" s="80"/>
    </row>
    <row r="126" ht="15.75" customHeight="1">
      <c r="D126" s="80"/>
    </row>
    <row r="127" ht="15.75" customHeight="1">
      <c r="D127" s="80"/>
    </row>
    <row r="128" ht="15.75" customHeight="1">
      <c r="D128" s="80"/>
    </row>
    <row r="129" ht="15.75" customHeight="1">
      <c r="D129" s="80"/>
    </row>
    <row r="130" ht="15.75" customHeight="1">
      <c r="D130" s="80"/>
    </row>
    <row r="131" ht="15.75" customHeight="1">
      <c r="D131" s="80"/>
    </row>
    <row r="132" ht="15.75" customHeight="1">
      <c r="D132" s="80"/>
    </row>
    <row r="133" ht="15.75" customHeight="1">
      <c r="D133" s="80"/>
    </row>
    <row r="134" ht="15.75" customHeight="1">
      <c r="D134" s="80"/>
    </row>
    <row r="135" ht="15.75" customHeight="1">
      <c r="D135" s="80"/>
    </row>
    <row r="136" ht="15.75" customHeight="1">
      <c r="D136" s="80"/>
    </row>
    <row r="137" ht="15.75" customHeight="1">
      <c r="D137" s="80"/>
    </row>
    <row r="138" ht="15.75" customHeight="1">
      <c r="D138" s="80"/>
    </row>
    <row r="139" ht="15.75" customHeight="1">
      <c r="D139" s="80"/>
    </row>
    <row r="140" ht="15.75" customHeight="1">
      <c r="D140" s="80"/>
    </row>
    <row r="141" ht="15.75" customHeight="1">
      <c r="D141" s="80"/>
    </row>
    <row r="142" ht="15.75" customHeight="1">
      <c r="D142" s="80"/>
    </row>
    <row r="143" ht="15.75" customHeight="1">
      <c r="D143" s="80"/>
    </row>
    <row r="144" ht="15.75" customHeight="1">
      <c r="D144" s="80"/>
    </row>
    <row r="145" ht="15.75" customHeight="1">
      <c r="D145" s="80"/>
    </row>
    <row r="146" ht="15.75" customHeight="1">
      <c r="D146" s="80"/>
    </row>
    <row r="147" ht="15.75" customHeight="1">
      <c r="D147" s="80"/>
    </row>
    <row r="148" ht="15.75" customHeight="1">
      <c r="D148" s="80"/>
    </row>
    <row r="149" ht="15.75" customHeight="1">
      <c r="D149" s="80"/>
    </row>
    <row r="150" ht="15.75" customHeight="1">
      <c r="D150" s="80"/>
    </row>
    <row r="151" ht="15.75" customHeight="1">
      <c r="D151" s="80"/>
    </row>
    <row r="152" ht="15.75" customHeight="1">
      <c r="D152" s="80"/>
    </row>
    <row r="153" ht="15.75" customHeight="1">
      <c r="D153" s="80"/>
    </row>
    <row r="154" ht="15.75" customHeight="1">
      <c r="D154" s="80"/>
    </row>
    <row r="155" ht="15.75" customHeight="1">
      <c r="D155" s="80"/>
    </row>
    <row r="156" ht="15.75" customHeight="1">
      <c r="D156" s="80"/>
    </row>
    <row r="157" ht="15.75" customHeight="1">
      <c r="D157" s="80"/>
    </row>
    <row r="158" ht="15.75" customHeight="1">
      <c r="D158" s="80"/>
    </row>
    <row r="159" ht="15.75" customHeight="1">
      <c r="D159" s="80"/>
    </row>
    <row r="160" ht="15.75" customHeight="1">
      <c r="D160" s="80"/>
    </row>
    <row r="161" ht="15.75" customHeight="1">
      <c r="D161" s="80"/>
    </row>
    <row r="162" ht="15.75" customHeight="1">
      <c r="D162" s="80"/>
    </row>
    <row r="163" ht="15.75" customHeight="1">
      <c r="D163" s="80"/>
    </row>
    <row r="164" ht="15.75" customHeight="1">
      <c r="D164" s="80"/>
    </row>
    <row r="165" ht="15.75" customHeight="1">
      <c r="D165" s="80"/>
    </row>
    <row r="166" ht="15.75" customHeight="1">
      <c r="D166" s="80"/>
    </row>
    <row r="167" ht="15.75" customHeight="1">
      <c r="D167" s="80"/>
    </row>
    <row r="168" ht="15.75" customHeight="1">
      <c r="D168" s="80"/>
    </row>
    <row r="169" ht="15.75" customHeight="1">
      <c r="D169" s="80"/>
    </row>
    <row r="170" ht="15.75" customHeight="1">
      <c r="D170" s="80"/>
    </row>
    <row r="171" ht="15.75" customHeight="1">
      <c r="D171" s="80"/>
    </row>
    <row r="172" ht="15.75" customHeight="1">
      <c r="D172" s="80"/>
    </row>
    <row r="173" ht="15.75" customHeight="1">
      <c r="D173" s="80"/>
    </row>
    <row r="174" ht="15.75" customHeight="1">
      <c r="D174" s="80"/>
    </row>
    <row r="175" ht="15.75" customHeight="1">
      <c r="D175" s="80"/>
    </row>
    <row r="176" ht="15.75" customHeight="1">
      <c r="D176" s="80"/>
    </row>
    <row r="177" ht="15.75" customHeight="1">
      <c r="D177" s="80"/>
    </row>
    <row r="178" ht="15.75" customHeight="1">
      <c r="D178" s="80"/>
    </row>
    <row r="179" ht="15.75" customHeight="1">
      <c r="D179" s="80"/>
    </row>
    <row r="180" ht="15.75" customHeight="1">
      <c r="D180" s="80"/>
    </row>
    <row r="181" ht="15.75" customHeight="1">
      <c r="D181" s="80"/>
    </row>
    <row r="182" ht="15.75" customHeight="1">
      <c r="D182" s="80"/>
    </row>
    <row r="183" ht="15.75" customHeight="1">
      <c r="D183" s="80"/>
    </row>
    <row r="184" ht="15.75" customHeight="1">
      <c r="D184" s="80"/>
    </row>
    <row r="185" ht="15.75" customHeight="1">
      <c r="D185" s="80"/>
    </row>
    <row r="186" ht="15.75" customHeight="1">
      <c r="D186" s="80"/>
    </row>
    <row r="187" ht="15.75" customHeight="1">
      <c r="D187" s="80"/>
    </row>
    <row r="188" ht="15.75" customHeight="1">
      <c r="D188" s="80"/>
    </row>
    <row r="189" ht="15.75" customHeight="1">
      <c r="D189" s="80"/>
    </row>
    <row r="190" ht="15.75" customHeight="1">
      <c r="D190" s="80"/>
    </row>
    <row r="191" ht="15.75" customHeight="1">
      <c r="D191" s="80"/>
    </row>
    <row r="192" ht="15.75" customHeight="1">
      <c r="D192" s="80"/>
    </row>
    <row r="193" ht="15.75" customHeight="1">
      <c r="D193" s="80"/>
    </row>
    <row r="194" ht="15.75" customHeight="1">
      <c r="D194" s="80"/>
    </row>
    <row r="195" ht="15.75" customHeight="1">
      <c r="D195" s="80"/>
    </row>
    <row r="196" ht="15.75" customHeight="1">
      <c r="D196" s="80"/>
    </row>
    <row r="197" ht="15.75" customHeight="1">
      <c r="D197" s="80"/>
    </row>
    <row r="198" ht="15.75" customHeight="1">
      <c r="D198" s="80"/>
    </row>
    <row r="199" ht="15.75" customHeight="1">
      <c r="D199" s="80"/>
    </row>
    <row r="200" ht="15.75" customHeight="1">
      <c r="D200" s="80"/>
    </row>
    <row r="201" ht="15.75" customHeight="1">
      <c r="D201" s="80"/>
    </row>
    <row r="202" ht="15.75" customHeight="1">
      <c r="D202" s="80"/>
    </row>
    <row r="203" ht="15.75" customHeight="1">
      <c r="D203" s="80"/>
    </row>
    <row r="204" ht="15.75" customHeight="1">
      <c r="D204" s="80"/>
    </row>
    <row r="205" ht="15.75" customHeight="1">
      <c r="D205" s="80"/>
    </row>
    <row r="206" ht="15.75" customHeight="1">
      <c r="D206" s="80"/>
    </row>
    <row r="207" ht="15.75" customHeight="1">
      <c r="D207" s="80"/>
    </row>
    <row r="208" ht="15.75" customHeight="1">
      <c r="D208" s="80"/>
    </row>
    <row r="209" ht="15.75" customHeight="1">
      <c r="D209" s="80"/>
    </row>
    <row r="210" ht="15.75" customHeight="1">
      <c r="D210" s="80"/>
    </row>
    <row r="211" ht="15.75" customHeight="1">
      <c r="D211" s="80"/>
    </row>
    <row r="212" ht="15.75" customHeight="1">
      <c r="D212" s="80"/>
    </row>
    <row r="213" ht="15.75" customHeight="1">
      <c r="D213" s="80"/>
    </row>
    <row r="214" ht="15.75" customHeight="1">
      <c r="D214" s="80"/>
    </row>
    <row r="215" ht="15.75" customHeight="1">
      <c r="D215" s="80"/>
    </row>
    <row r="216" ht="15.75" customHeight="1">
      <c r="D216" s="80"/>
    </row>
    <row r="217" ht="15.75" customHeight="1">
      <c r="D217" s="80"/>
    </row>
    <row r="218" ht="15.75" customHeight="1">
      <c r="D218" s="80"/>
    </row>
    <row r="219" ht="15.75" customHeight="1">
      <c r="D219" s="80"/>
    </row>
    <row r="220" ht="15.75" customHeight="1">
      <c r="D220" s="80"/>
    </row>
    <row r="221" ht="15.75" customHeight="1">
      <c r="D221" s="80"/>
    </row>
    <row r="222" ht="15.75" customHeight="1">
      <c r="D222" s="80"/>
    </row>
    <row r="223" ht="15.75" customHeight="1">
      <c r="D223" s="80"/>
    </row>
    <row r="224" ht="15.75" customHeight="1">
      <c r="D224" s="80"/>
    </row>
    <row r="225" ht="15.75" customHeight="1">
      <c r="D225" s="80"/>
    </row>
    <row r="226" ht="15.75" customHeight="1">
      <c r="D226" s="80"/>
    </row>
    <row r="227" ht="15.75" customHeight="1">
      <c r="D227" s="80"/>
    </row>
    <row r="228" ht="15.75" customHeight="1">
      <c r="D228" s="80"/>
    </row>
    <row r="229" ht="15.75" customHeight="1">
      <c r="D229" s="80"/>
    </row>
    <row r="230" ht="15.75" customHeight="1">
      <c r="D230" s="80"/>
    </row>
    <row r="231" ht="15.75" customHeight="1">
      <c r="D231" s="80"/>
    </row>
    <row r="232" ht="15.75" customHeight="1">
      <c r="D232" s="80"/>
    </row>
    <row r="233" ht="15.75" customHeight="1">
      <c r="D233" s="80"/>
    </row>
    <row r="234" ht="15.75" customHeight="1">
      <c r="D234" s="80"/>
    </row>
    <row r="235" ht="15.75" customHeight="1">
      <c r="D235" s="80"/>
    </row>
    <row r="236" ht="15.75" customHeight="1">
      <c r="D236" s="80"/>
    </row>
    <row r="237" ht="15.75" customHeight="1">
      <c r="D237" s="80"/>
    </row>
    <row r="238" ht="15.75" customHeight="1">
      <c r="D238" s="80"/>
    </row>
    <row r="239" ht="15.75" customHeight="1">
      <c r="D239" s="80"/>
    </row>
    <row r="240" ht="15.75" customHeight="1">
      <c r="D240" s="80"/>
    </row>
    <row r="241" ht="15.75" customHeight="1">
      <c r="D241" s="80"/>
    </row>
    <row r="242" ht="15.75" customHeight="1">
      <c r="D242" s="80"/>
    </row>
    <row r="243" ht="15.75" customHeight="1">
      <c r="D243" s="80"/>
    </row>
    <row r="244" ht="15.75" customHeight="1">
      <c r="D244" s="80"/>
    </row>
    <row r="245" ht="15.75" customHeight="1">
      <c r="D245" s="80"/>
    </row>
    <row r="246" ht="15.75" customHeight="1">
      <c r="D246" s="80"/>
    </row>
    <row r="247" ht="15.75" customHeight="1">
      <c r="D247" s="80"/>
    </row>
    <row r="248" ht="15.75" customHeight="1">
      <c r="D248" s="80"/>
    </row>
    <row r="249" ht="15.75" customHeight="1">
      <c r="D249" s="80"/>
    </row>
    <row r="250" ht="15.75" customHeight="1">
      <c r="D250" s="80"/>
    </row>
    <row r="251" ht="15.75" customHeight="1">
      <c r="D251" s="80"/>
    </row>
    <row r="252" ht="15.75" customHeight="1">
      <c r="D252" s="80"/>
    </row>
    <row r="253" ht="15.75" customHeight="1">
      <c r="D253" s="80"/>
    </row>
    <row r="254" ht="15.75" customHeight="1">
      <c r="D254" s="80"/>
    </row>
    <row r="255" ht="15.75" customHeight="1">
      <c r="D255" s="80"/>
    </row>
    <row r="256" ht="15.75" customHeight="1">
      <c r="D256" s="80"/>
    </row>
    <row r="257" ht="15.75" customHeight="1">
      <c r="D257" s="80"/>
    </row>
    <row r="258" ht="15.75" customHeight="1">
      <c r="D258" s="80"/>
    </row>
    <row r="259" ht="15.75" customHeight="1">
      <c r="D259" s="80"/>
    </row>
    <row r="260" ht="15.75" customHeight="1">
      <c r="D260" s="80"/>
    </row>
    <row r="261" ht="15.75" customHeight="1">
      <c r="D261" s="80"/>
    </row>
    <row r="262" ht="15.75" customHeight="1">
      <c r="D262" s="80"/>
    </row>
    <row r="263" ht="15.75" customHeight="1">
      <c r="D263" s="80"/>
    </row>
    <row r="264" ht="15.75" customHeight="1">
      <c r="D264" s="80"/>
    </row>
    <row r="265" ht="15.75" customHeight="1">
      <c r="D265" s="80"/>
    </row>
    <row r="266" ht="15.75" customHeight="1">
      <c r="D266" s="80"/>
    </row>
    <row r="267" ht="15.75" customHeight="1">
      <c r="D267" s="80"/>
    </row>
    <row r="268" ht="15.75" customHeight="1">
      <c r="D268" s="80"/>
    </row>
    <row r="269" ht="15.75" customHeight="1">
      <c r="D269" s="80"/>
    </row>
    <row r="270" ht="15.75" customHeight="1">
      <c r="D270" s="80"/>
    </row>
    <row r="271" ht="15.75" customHeight="1">
      <c r="D271" s="80"/>
    </row>
    <row r="272" ht="15.75" customHeight="1">
      <c r="D272" s="80"/>
    </row>
    <row r="273" ht="15.75" customHeight="1">
      <c r="D273" s="80"/>
    </row>
    <row r="274" ht="15.75" customHeight="1">
      <c r="D274" s="80"/>
    </row>
    <row r="275" ht="15.75" customHeight="1">
      <c r="D275" s="80"/>
    </row>
    <row r="276" ht="15.75" customHeight="1">
      <c r="D276" s="80"/>
    </row>
    <row r="277" ht="15.75" customHeight="1">
      <c r="D277" s="80"/>
    </row>
    <row r="278" ht="15.75" customHeight="1">
      <c r="D278" s="80"/>
    </row>
    <row r="279" ht="15.75" customHeight="1">
      <c r="D279" s="80"/>
    </row>
    <row r="280" ht="15.75" customHeight="1">
      <c r="D280" s="80"/>
    </row>
    <row r="281" ht="15.75" customHeight="1">
      <c r="D281" s="80"/>
    </row>
    <row r="282" ht="15.75" customHeight="1">
      <c r="D282" s="80"/>
    </row>
    <row r="283" ht="15.75" customHeight="1">
      <c r="D283" s="80"/>
    </row>
    <row r="284" ht="15.75" customHeight="1">
      <c r="D284" s="80"/>
    </row>
    <row r="285" ht="15.75" customHeight="1">
      <c r="D285" s="80"/>
    </row>
    <row r="286" ht="15.75" customHeight="1">
      <c r="D286" s="80"/>
    </row>
    <row r="287" ht="15.75" customHeight="1">
      <c r="D287" s="80"/>
    </row>
    <row r="288" ht="15.75" customHeight="1">
      <c r="D288" s="80"/>
    </row>
    <row r="289" ht="15.75" customHeight="1">
      <c r="D289" s="80"/>
    </row>
    <row r="290" ht="15.75" customHeight="1">
      <c r="D290" s="80"/>
    </row>
    <row r="291" ht="15.75" customHeight="1">
      <c r="D291" s="80"/>
    </row>
    <row r="292" ht="15.75" customHeight="1">
      <c r="D292" s="80"/>
    </row>
    <row r="293" ht="15.75" customHeight="1">
      <c r="D293" s="80"/>
    </row>
    <row r="294" ht="15.75" customHeight="1">
      <c r="D294" s="80"/>
    </row>
    <row r="295" ht="15.75" customHeight="1">
      <c r="D295" s="80"/>
    </row>
    <row r="296" ht="15.75" customHeight="1">
      <c r="D296" s="80"/>
    </row>
    <row r="297" ht="15.75" customHeight="1">
      <c r="D297" s="80"/>
    </row>
    <row r="298" ht="15.75" customHeight="1">
      <c r="D298" s="80"/>
    </row>
    <row r="299" ht="15.75" customHeight="1">
      <c r="D299" s="80"/>
    </row>
    <row r="300" ht="15.75" customHeight="1">
      <c r="D300" s="80"/>
    </row>
    <row r="301" ht="15.75" customHeight="1">
      <c r="D301" s="80"/>
    </row>
    <row r="302" ht="15.75" customHeight="1">
      <c r="D302" s="80"/>
    </row>
    <row r="303" ht="15.75" customHeight="1">
      <c r="D303" s="80"/>
    </row>
    <row r="304" ht="15.75" customHeight="1">
      <c r="D304" s="80"/>
    </row>
    <row r="305" ht="15.75" customHeight="1">
      <c r="D305" s="80"/>
    </row>
    <row r="306" ht="15.75" customHeight="1">
      <c r="D306" s="80"/>
    </row>
    <row r="307" ht="15.75" customHeight="1">
      <c r="D307" s="80"/>
    </row>
    <row r="308" ht="15.75" customHeight="1">
      <c r="D308" s="80"/>
    </row>
    <row r="309" ht="15.75" customHeight="1">
      <c r="D309" s="80"/>
    </row>
    <row r="310" ht="15.75" customHeight="1">
      <c r="D310" s="80"/>
    </row>
    <row r="311" ht="15.75" customHeight="1">
      <c r="D311" s="80"/>
    </row>
    <row r="312" ht="15.75" customHeight="1">
      <c r="D312" s="80"/>
    </row>
    <row r="313" ht="15.75" customHeight="1">
      <c r="D313" s="80"/>
    </row>
    <row r="314" ht="15.75" customHeight="1">
      <c r="D314" s="80"/>
    </row>
    <row r="315" ht="15.75" customHeight="1">
      <c r="D315" s="80"/>
    </row>
    <row r="316" ht="15.75" customHeight="1">
      <c r="D316" s="80"/>
    </row>
    <row r="317" ht="15.75" customHeight="1">
      <c r="D317" s="80"/>
    </row>
    <row r="318" ht="15.75" customHeight="1">
      <c r="D318" s="80"/>
    </row>
    <row r="319" ht="15.75" customHeight="1">
      <c r="D319" s="80"/>
    </row>
    <row r="320" ht="15.75" customHeight="1">
      <c r="D320" s="80"/>
    </row>
    <row r="321" ht="15.75" customHeight="1">
      <c r="D321" s="80"/>
    </row>
    <row r="322" ht="15.75" customHeight="1">
      <c r="D322" s="80"/>
    </row>
    <row r="323" ht="15.75" customHeight="1">
      <c r="D323" s="80"/>
    </row>
    <row r="324" ht="15.75" customHeight="1">
      <c r="D324" s="80"/>
    </row>
    <row r="325" ht="15.75" customHeight="1">
      <c r="D325" s="80"/>
    </row>
    <row r="326" ht="15.75" customHeight="1">
      <c r="D326" s="80"/>
    </row>
    <row r="327" ht="15.75" customHeight="1">
      <c r="D327" s="80"/>
    </row>
    <row r="328" ht="15.75" customHeight="1">
      <c r="D328" s="80"/>
    </row>
    <row r="329" ht="15.75" customHeight="1">
      <c r="D329" s="80"/>
    </row>
    <row r="330" ht="15.75" customHeight="1">
      <c r="D330" s="80"/>
    </row>
    <row r="331" ht="15.75" customHeight="1">
      <c r="D331" s="80"/>
    </row>
    <row r="332" ht="15.75" customHeight="1">
      <c r="D332" s="80"/>
    </row>
    <row r="333" ht="15.75" customHeight="1">
      <c r="D333" s="80"/>
    </row>
    <row r="334" ht="15.75" customHeight="1">
      <c r="D334" s="80"/>
    </row>
    <row r="335" ht="15.75" customHeight="1">
      <c r="D335" s="80"/>
    </row>
    <row r="336" ht="15.75" customHeight="1">
      <c r="D336" s="80"/>
    </row>
    <row r="337" ht="15.75" customHeight="1">
      <c r="D337" s="80"/>
    </row>
    <row r="338" ht="15.75" customHeight="1">
      <c r="D338" s="80"/>
    </row>
    <row r="339" ht="15.75" customHeight="1">
      <c r="D339" s="80"/>
    </row>
    <row r="340" ht="15.75" customHeight="1">
      <c r="D340" s="80"/>
    </row>
    <row r="341" ht="15.75" customHeight="1">
      <c r="D341" s="80"/>
    </row>
    <row r="342" ht="15.75" customHeight="1">
      <c r="D342" s="80"/>
    </row>
    <row r="343" ht="15.75" customHeight="1">
      <c r="D343" s="80"/>
    </row>
    <row r="344" ht="15.75" customHeight="1">
      <c r="D344" s="80"/>
    </row>
    <row r="345" ht="15.75" customHeight="1">
      <c r="D345" s="80"/>
    </row>
    <row r="346" ht="15.75" customHeight="1">
      <c r="D346" s="80"/>
    </row>
    <row r="347" ht="15.75" customHeight="1">
      <c r="D347" s="80"/>
    </row>
    <row r="348" ht="15.75" customHeight="1">
      <c r="D348" s="80"/>
    </row>
    <row r="349" ht="15.75" customHeight="1">
      <c r="D349" s="80"/>
    </row>
    <row r="350" ht="15.75" customHeight="1">
      <c r="D350" s="80"/>
    </row>
    <row r="351" ht="15.75" customHeight="1">
      <c r="D351" s="80"/>
    </row>
    <row r="352" ht="15.75" customHeight="1">
      <c r="D352" s="80"/>
    </row>
    <row r="353" ht="15.75" customHeight="1">
      <c r="D353" s="80"/>
    </row>
    <row r="354" ht="15.75" customHeight="1">
      <c r="D354" s="80"/>
    </row>
    <row r="355" ht="15.75" customHeight="1">
      <c r="D355" s="80"/>
    </row>
    <row r="356" ht="15.75" customHeight="1">
      <c r="D356" s="80"/>
    </row>
    <row r="357" ht="15.75" customHeight="1">
      <c r="D357" s="80"/>
    </row>
    <row r="358" ht="15.75" customHeight="1">
      <c r="D358" s="80"/>
    </row>
    <row r="359" ht="15.75" customHeight="1">
      <c r="D359" s="80"/>
    </row>
    <row r="360" ht="15.75" customHeight="1">
      <c r="D360" s="80"/>
    </row>
    <row r="361" ht="15.75" customHeight="1">
      <c r="D361" s="80"/>
    </row>
    <row r="362" ht="15.75" customHeight="1">
      <c r="D362" s="80"/>
    </row>
    <row r="363" ht="15.75" customHeight="1">
      <c r="D363" s="80"/>
    </row>
    <row r="364" ht="15.75" customHeight="1">
      <c r="D364" s="80"/>
    </row>
    <row r="365" ht="15.75" customHeight="1">
      <c r="D365" s="80"/>
    </row>
    <row r="366" ht="15.75" customHeight="1">
      <c r="D366" s="80"/>
    </row>
    <row r="367" ht="15.75" customHeight="1">
      <c r="D367" s="80"/>
    </row>
    <row r="368" ht="15.75" customHeight="1">
      <c r="D368" s="80"/>
    </row>
    <row r="369" ht="15.75" customHeight="1">
      <c r="D369" s="80"/>
    </row>
    <row r="370" ht="15.75" customHeight="1">
      <c r="D370" s="80"/>
    </row>
    <row r="371" ht="15.75" customHeight="1">
      <c r="D371" s="80"/>
    </row>
    <row r="372" ht="15.75" customHeight="1">
      <c r="D372" s="80"/>
    </row>
    <row r="373" ht="15.75" customHeight="1">
      <c r="D373" s="80"/>
    </row>
    <row r="374" ht="15.75" customHeight="1">
      <c r="D374" s="80"/>
    </row>
    <row r="375" ht="15.75" customHeight="1">
      <c r="D375" s="80"/>
    </row>
    <row r="376" ht="15.75" customHeight="1">
      <c r="D376" s="80"/>
    </row>
    <row r="377" ht="15.75" customHeight="1">
      <c r="D377" s="80"/>
    </row>
    <row r="378" ht="15.75" customHeight="1">
      <c r="D378" s="80"/>
    </row>
    <row r="379" ht="15.75" customHeight="1">
      <c r="D379" s="80"/>
    </row>
    <row r="380" ht="15.75" customHeight="1">
      <c r="D380" s="80"/>
    </row>
    <row r="381" ht="15.75" customHeight="1">
      <c r="D381" s="80"/>
    </row>
    <row r="382" ht="15.75" customHeight="1">
      <c r="D382" s="80"/>
    </row>
    <row r="383" ht="15.75" customHeight="1">
      <c r="D383" s="80"/>
    </row>
    <row r="384" ht="15.75" customHeight="1">
      <c r="D384" s="80"/>
    </row>
    <row r="385" ht="15.75" customHeight="1">
      <c r="D385" s="80"/>
    </row>
    <row r="386" ht="15.75" customHeight="1">
      <c r="D386" s="80"/>
    </row>
    <row r="387" ht="15.75" customHeight="1">
      <c r="D387" s="80"/>
    </row>
    <row r="388" ht="15.75" customHeight="1">
      <c r="D388" s="80"/>
    </row>
    <row r="389" ht="15.75" customHeight="1">
      <c r="D389" s="80"/>
    </row>
    <row r="390" ht="15.75" customHeight="1">
      <c r="D390" s="80"/>
    </row>
    <row r="391" ht="15.75" customHeight="1">
      <c r="D391" s="80"/>
    </row>
    <row r="392" ht="15.75" customHeight="1">
      <c r="D392" s="80"/>
    </row>
    <row r="393" ht="15.75" customHeight="1">
      <c r="D393" s="80"/>
    </row>
    <row r="394" ht="15.75" customHeight="1">
      <c r="D394" s="80"/>
    </row>
    <row r="395" ht="15.75" customHeight="1">
      <c r="D395" s="80"/>
    </row>
    <row r="396" ht="15.75" customHeight="1">
      <c r="D396" s="80"/>
    </row>
    <row r="397" ht="15.75" customHeight="1">
      <c r="D397" s="80"/>
    </row>
    <row r="398" ht="15.75" customHeight="1">
      <c r="D398" s="80"/>
    </row>
    <row r="399" ht="15.75" customHeight="1">
      <c r="D399" s="80"/>
    </row>
    <row r="400" ht="15.75" customHeight="1">
      <c r="D400" s="80"/>
    </row>
    <row r="401" ht="15.75" customHeight="1">
      <c r="D401" s="80"/>
    </row>
    <row r="402" ht="15.75" customHeight="1">
      <c r="D402" s="80"/>
    </row>
    <row r="403" ht="15.75" customHeight="1">
      <c r="D403" s="80"/>
    </row>
    <row r="404" ht="15.75" customHeight="1">
      <c r="D404" s="80"/>
    </row>
    <row r="405" ht="15.75" customHeight="1">
      <c r="D405" s="80"/>
    </row>
    <row r="406" ht="15.75" customHeight="1">
      <c r="D406" s="80"/>
    </row>
    <row r="407" ht="15.75" customHeight="1">
      <c r="D407" s="80"/>
    </row>
    <row r="408" ht="15.75" customHeight="1">
      <c r="D408" s="80"/>
    </row>
    <row r="409" ht="15.75" customHeight="1">
      <c r="D409" s="80"/>
    </row>
    <row r="410" ht="15.75" customHeight="1">
      <c r="D410" s="80"/>
    </row>
    <row r="411" ht="15.75" customHeight="1">
      <c r="D411" s="80"/>
    </row>
    <row r="412" ht="15.75" customHeight="1">
      <c r="D412" s="80"/>
    </row>
    <row r="413" ht="15.75" customHeight="1">
      <c r="D413" s="80"/>
    </row>
    <row r="414" ht="15.75" customHeight="1">
      <c r="D414" s="80"/>
    </row>
    <row r="415" ht="15.75" customHeight="1">
      <c r="D415" s="80"/>
    </row>
    <row r="416" ht="15.75" customHeight="1">
      <c r="D416" s="80"/>
    </row>
    <row r="417" ht="15.75" customHeight="1">
      <c r="D417" s="80"/>
    </row>
    <row r="418" ht="15.75" customHeight="1">
      <c r="D418" s="80"/>
    </row>
    <row r="419" ht="15.75" customHeight="1">
      <c r="D419" s="80"/>
    </row>
    <row r="420" ht="15.75" customHeight="1">
      <c r="D420" s="80"/>
    </row>
    <row r="421" ht="15.75" customHeight="1">
      <c r="D421" s="80"/>
    </row>
    <row r="422" ht="15.75" customHeight="1">
      <c r="D422" s="80"/>
    </row>
    <row r="423" ht="15.75" customHeight="1">
      <c r="D423" s="80"/>
    </row>
    <row r="424" ht="15.75" customHeight="1">
      <c r="D424" s="80"/>
    </row>
    <row r="425" ht="15.75" customHeight="1">
      <c r="D425" s="80"/>
    </row>
    <row r="426" ht="15.75" customHeight="1">
      <c r="D426" s="80"/>
    </row>
    <row r="427" ht="15.75" customHeight="1">
      <c r="D427" s="80"/>
    </row>
    <row r="428" ht="15.75" customHeight="1">
      <c r="D428" s="80"/>
    </row>
    <row r="429" ht="15.75" customHeight="1">
      <c r="D429" s="80"/>
    </row>
    <row r="430" ht="15.75" customHeight="1">
      <c r="D430" s="80"/>
    </row>
    <row r="431" ht="15.75" customHeight="1">
      <c r="D431" s="80"/>
    </row>
    <row r="432" ht="15.75" customHeight="1">
      <c r="D432" s="80"/>
    </row>
    <row r="433" ht="15.75" customHeight="1">
      <c r="D433" s="80"/>
    </row>
    <row r="434" ht="15.75" customHeight="1">
      <c r="D434" s="80"/>
    </row>
    <row r="435" ht="15.75" customHeight="1">
      <c r="D435" s="80"/>
    </row>
    <row r="436" ht="15.75" customHeight="1">
      <c r="D436" s="80"/>
    </row>
    <row r="437" ht="15.75" customHeight="1">
      <c r="D437" s="80"/>
    </row>
    <row r="438" ht="15.75" customHeight="1">
      <c r="D438" s="80"/>
    </row>
    <row r="439" ht="15.75" customHeight="1">
      <c r="D439" s="80"/>
    </row>
    <row r="440" ht="15.75" customHeight="1">
      <c r="D440" s="80"/>
    </row>
    <row r="441" ht="15.75" customHeight="1">
      <c r="D441" s="80"/>
    </row>
    <row r="442" ht="15.75" customHeight="1">
      <c r="D442" s="80"/>
    </row>
    <row r="443" ht="15.75" customHeight="1">
      <c r="D443" s="80"/>
    </row>
    <row r="444" ht="15.75" customHeight="1">
      <c r="D444" s="80"/>
    </row>
    <row r="445" ht="15.75" customHeight="1">
      <c r="D445" s="80"/>
    </row>
    <row r="446" ht="15.75" customHeight="1">
      <c r="D446" s="80"/>
    </row>
    <row r="447" ht="15.75" customHeight="1">
      <c r="D447" s="80"/>
    </row>
    <row r="448" ht="15.75" customHeight="1">
      <c r="D448" s="80"/>
    </row>
    <row r="449" ht="15.75" customHeight="1">
      <c r="D449" s="80"/>
    </row>
    <row r="450" ht="15.75" customHeight="1">
      <c r="D450" s="80"/>
    </row>
    <row r="451" ht="15.75" customHeight="1">
      <c r="D451" s="80"/>
    </row>
    <row r="452" ht="15.75" customHeight="1">
      <c r="D452" s="80"/>
    </row>
    <row r="453" ht="15.75" customHeight="1">
      <c r="D453" s="80"/>
    </row>
    <row r="454" ht="15.75" customHeight="1">
      <c r="D454" s="80"/>
    </row>
    <row r="455" ht="15.75" customHeight="1">
      <c r="D455" s="80"/>
    </row>
    <row r="456" ht="15.75" customHeight="1">
      <c r="D456" s="80"/>
    </row>
    <row r="457" ht="15.75" customHeight="1">
      <c r="D457" s="80"/>
    </row>
    <row r="458" ht="15.75" customHeight="1">
      <c r="D458" s="80"/>
    </row>
    <row r="459" ht="15.75" customHeight="1">
      <c r="D459" s="80"/>
    </row>
    <row r="460" ht="15.75" customHeight="1">
      <c r="D460" s="80"/>
    </row>
    <row r="461" ht="15.75" customHeight="1">
      <c r="D461" s="80"/>
    </row>
    <row r="462" ht="15.75" customHeight="1">
      <c r="D462" s="80"/>
    </row>
    <row r="463" ht="15.75" customHeight="1">
      <c r="D463" s="80"/>
    </row>
    <row r="464" ht="15.75" customHeight="1">
      <c r="D464" s="80"/>
    </row>
    <row r="465" ht="15.75" customHeight="1">
      <c r="D465" s="80"/>
    </row>
    <row r="466" ht="15.75" customHeight="1">
      <c r="D466" s="80"/>
    </row>
    <row r="467" ht="15.75" customHeight="1">
      <c r="D467" s="80"/>
    </row>
    <row r="468" ht="15.75" customHeight="1">
      <c r="D468" s="80"/>
    </row>
    <row r="469" ht="15.75" customHeight="1">
      <c r="D469" s="80"/>
    </row>
    <row r="470" ht="15.75" customHeight="1">
      <c r="D470" s="80"/>
    </row>
    <row r="471" ht="15.75" customHeight="1">
      <c r="D471" s="80"/>
    </row>
    <row r="472" ht="15.75" customHeight="1">
      <c r="D472" s="80"/>
    </row>
    <row r="473" ht="15.75" customHeight="1">
      <c r="D473" s="80"/>
    </row>
    <row r="474" ht="15.75" customHeight="1">
      <c r="D474" s="80"/>
    </row>
    <row r="475" ht="15.75" customHeight="1">
      <c r="D475" s="80"/>
    </row>
    <row r="476" ht="15.75" customHeight="1">
      <c r="D476" s="80"/>
    </row>
    <row r="477" ht="15.75" customHeight="1">
      <c r="D477" s="80"/>
    </row>
    <row r="478" ht="15.75" customHeight="1">
      <c r="D478" s="80"/>
    </row>
    <row r="479" ht="15.75" customHeight="1">
      <c r="D479" s="80"/>
    </row>
    <row r="480" ht="15.75" customHeight="1">
      <c r="D480" s="80"/>
    </row>
    <row r="481" ht="15.75" customHeight="1">
      <c r="D481" s="80"/>
    </row>
    <row r="482" ht="15.75" customHeight="1">
      <c r="D482" s="80"/>
    </row>
    <row r="483" ht="15.75" customHeight="1">
      <c r="D483" s="80"/>
    </row>
    <row r="484" ht="15.75" customHeight="1">
      <c r="D484" s="80"/>
    </row>
    <row r="485" ht="15.75" customHeight="1">
      <c r="D485" s="80"/>
    </row>
    <row r="486" ht="15.75" customHeight="1">
      <c r="D486" s="80"/>
    </row>
    <row r="487" ht="15.75" customHeight="1">
      <c r="D487" s="80"/>
    </row>
    <row r="488" ht="15.75" customHeight="1">
      <c r="D488" s="80"/>
    </row>
    <row r="489" ht="15.75" customHeight="1">
      <c r="D489" s="80"/>
    </row>
    <row r="490" ht="15.75" customHeight="1">
      <c r="D490" s="80"/>
    </row>
    <row r="491" ht="15.75" customHeight="1">
      <c r="D491" s="80"/>
    </row>
    <row r="492" ht="15.75" customHeight="1">
      <c r="D492" s="80"/>
    </row>
    <row r="493" ht="15.75" customHeight="1">
      <c r="D493" s="80"/>
    </row>
    <row r="494" ht="15.75" customHeight="1">
      <c r="D494" s="80"/>
    </row>
    <row r="495" ht="15.75" customHeight="1">
      <c r="D495" s="80"/>
    </row>
    <row r="496" ht="15.75" customHeight="1">
      <c r="D496" s="80"/>
    </row>
    <row r="497" ht="15.75" customHeight="1">
      <c r="D497" s="80"/>
    </row>
    <row r="498" ht="15.75" customHeight="1">
      <c r="D498" s="80"/>
    </row>
    <row r="499" ht="15.75" customHeight="1">
      <c r="D499" s="80"/>
    </row>
    <row r="500" ht="15.75" customHeight="1">
      <c r="D500" s="80"/>
    </row>
    <row r="501" ht="15.75" customHeight="1">
      <c r="D501" s="80"/>
    </row>
    <row r="502" ht="15.75" customHeight="1">
      <c r="D502" s="80"/>
    </row>
    <row r="503" ht="15.75" customHeight="1">
      <c r="D503" s="80"/>
    </row>
    <row r="504" ht="15.75" customHeight="1">
      <c r="D504" s="80"/>
    </row>
    <row r="505" ht="15.75" customHeight="1">
      <c r="D505" s="80"/>
    </row>
    <row r="506" ht="15.75" customHeight="1">
      <c r="D506" s="80"/>
    </row>
    <row r="507" ht="15.75" customHeight="1">
      <c r="D507" s="80"/>
    </row>
    <row r="508" ht="15.75" customHeight="1">
      <c r="D508" s="80"/>
    </row>
    <row r="509" ht="15.75" customHeight="1">
      <c r="D509" s="80"/>
    </row>
    <row r="510" ht="15.75" customHeight="1">
      <c r="D510" s="80"/>
    </row>
    <row r="511" ht="15.75" customHeight="1">
      <c r="D511" s="80"/>
    </row>
    <row r="512" ht="15.75" customHeight="1">
      <c r="D512" s="80"/>
    </row>
    <row r="513" ht="15.75" customHeight="1">
      <c r="D513" s="80"/>
    </row>
    <row r="514" ht="15.75" customHeight="1">
      <c r="D514" s="80"/>
    </row>
    <row r="515" ht="15.75" customHeight="1">
      <c r="D515" s="80"/>
    </row>
    <row r="516" ht="15.75" customHeight="1">
      <c r="D516" s="80"/>
    </row>
    <row r="517" ht="15.75" customHeight="1">
      <c r="D517" s="80"/>
    </row>
    <row r="518" ht="15.75" customHeight="1">
      <c r="D518" s="80"/>
    </row>
    <row r="519" ht="15.75" customHeight="1">
      <c r="D519" s="80"/>
    </row>
    <row r="520" ht="15.75" customHeight="1">
      <c r="D520" s="80"/>
    </row>
    <row r="521" ht="15.75" customHeight="1">
      <c r="D521" s="80"/>
    </row>
    <row r="522" ht="15.75" customHeight="1">
      <c r="D522" s="80"/>
    </row>
    <row r="523" ht="15.75" customHeight="1">
      <c r="D523" s="80"/>
    </row>
    <row r="524" ht="15.75" customHeight="1">
      <c r="D524" s="80"/>
    </row>
    <row r="525" ht="15.75" customHeight="1">
      <c r="D525" s="80"/>
    </row>
    <row r="526" ht="15.75" customHeight="1">
      <c r="D526" s="80"/>
    </row>
    <row r="527" ht="15.75" customHeight="1">
      <c r="D527" s="80"/>
    </row>
    <row r="528" ht="15.75" customHeight="1">
      <c r="D528" s="80"/>
    </row>
    <row r="529" ht="15.75" customHeight="1">
      <c r="D529" s="80"/>
    </row>
    <row r="530" ht="15.75" customHeight="1">
      <c r="D530" s="80"/>
    </row>
    <row r="531" ht="15.75" customHeight="1">
      <c r="D531" s="80"/>
    </row>
    <row r="532" ht="15.75" customHeight="1">
      <c r="D532" s="80"/>
    </row>
    <row r="533" ht="15.75" customHeight="1">
      <c r="D533" s="80"/>
    </row>
    <row r="534" ht="15.75" customHeight="1">
      <c r="D534" s="80"/>
    </row>
    <row r="535" ht="15.75" customHeight="1">
      <c r="D535" s="80"/>
    </row>
    <row r="536" ht="15.75" customHeight="1">
      <c r="D536" s="80"/>
    </row>
    <row r="537" ht="15.75" customHeight="1">
      <c r="D537" s="80"/>
    </row>
    <row r="538" ht="15.75" customHeight="1">
      <c r="D538" s="80"/>
    </row>
    <row r="539" ht="15.75" customHeight="1">
      <c r="D539" s="80"/>
    </row>
    <row r="540" ht="15.75" customHeight="1">
      <c r="D540" s="80"/>
    </row>
    <row r="541" ht="15.75" customHeight="1">
      <c r="D541" s="80"/>
    </row>
    <row r="542" ht="15.75" customHeight="1">
      <c r="D542" s="80"/>
    </row>
    <row r="543" ht="15.75" customHeight="1">
      <c r="D543" s="80"/>
    </row>
    <row r="544" ht="15.75" customHeight="1">
      <c r="D544" s="80"/>
    </row>
    <row r="545" ht="15.75" customHeight="1">
      <c r="D545" s="80"/>
    </row>
    <row r="546" ht="15.75" customHeight="1">
      <c r="D546" s="80"/>
    </row>
    <row r="547" ht="15.75" customHeight="1">
      <c r="D547" s="80"/>
    </row>
    <row r="548" ht="15.75" customHeight="1">
      <c r="D548" s="80"/>
    </row>
    <row r="549" ht="15.75" customHeight="1">
      <c r="D549" s="80"/>
    </row>
    <row r="550" ht="15.75" customHeight="1">
      <c r="D550" s="80"/>
    </row>
    <row r="551" ht="15.75" customHeight="1">
      <c r="D551" s="80"/>
    </row>
    <row r="552" ht="15.75" customHeight="1">
      <c r="D552" s="80"/>
    </row>
    <row r="553" ht="15.75" customHeight="1">
      <c r="D553" s="80"/>
    </row>
    <row r="554" ht="15.75" customHeight="1">
      <c r="D554" s="80"/>
    </row>
    <row r="555" ht="15.75" customHeight="1">
      <c r="D555" s="80"/>
    </row>
    <row r="556" ht="15.75" customHeight="1">
      <c r="D556" s="80"/>
    </row>
    <row r="557" ht="15.75" customHeight="1">
      <c r="D557" s="80"/>
    </row>
    <row r="558" ht="15.75" customHeight="1">
      <c r="D558" s="80"/>
    </row>
    <row r="559" ht="15.75" customHeight="1">
      <c r="D559" s="80"/>
    </row>
    <row r="560" ht="15.75" customHeight="1">
      <c r="D560" s="80"/>
    </row>
    <row r="561" ht="15.75" customHeight="1">
      <c r="D561" s="80"/>
    </row>
    <row r="562" ht="15.75" customHeight="1">
      <c r="D562" s="80"/>
    </row>
    <row r="563" ht="15.75" customHeight="1">
      <c r="D563" s="80"/>
    </row>
    <row r="564" ht="15.75" customHeight="1">
      <c r="D564" s="80"/>
    </row>
    <row r="565" ht="15.75" customHeight="1">
      <c r="D565" s="80"/>
    </row>
    <row r="566" ht="15.75" customHeight="1">
      <c r="D566" s="80"/>
    </row>
    <row r="567" ht="15.75" customHeight="1">
      <c r="D567" s="80"/>
    </row>
    <row r="568" ht="15.75" customHeight="1">
      <c r="D568" s="80"/>
    </row>
    <row r="569" ht="15.75" customHeight="1">
      <c r="D569" s="80"/>
    </row>
    <row r="570" ht="15.75" customHeight="1">
      <c r="D570" s="80"/>
    </row>
    <row r="571" ht="15.75" customHeight="1">
      <c r="D571" s="80"/>
    </row>
    <row r="572" ht="15.75" customHeight="1">
      <c r="D572" s="80"/>
    </row>
    <row r="573" ht="15.75" customHeight="1">
      <c r="D573" s="80"/>
    </row>
    <row r="574" ht="15.75" customHeight="1">
      <c r="D574" s="80"/>
    </row>
    <row r="575" ht="15.75" customHeight="1">
      <c r="D575" s="80"/>
    </row>
    <row r="576" ht="15.75" customHeight="1">
      <c r="D576" s="80"/>
    </row>
    <row r="577" ht="15.75" customHeight="1">
      <c r="D577" s="80"/>
    </row>
    <row r="578" ht="15.75" customHeight="1">
      <c r="D578" s="80"/>
    </row>
    <row r="579" ht="15.75" customHeight="1">
      <c r="D579" s="80"/>
    </row>
    <row r="580" ht="15.75" customHeight="1">
      <c r="D580" s="80"/>
    </row>
    <row r="581" ht="15.75" customHeight="1">
      <c r="D581" s="80"/>
    </row>
    <row r="582" ht="15.75" customHeight="1">
      <c r="D582" s="80"/>
    </row>
    <row r="583" ht="15.75" customHeight="1">
      <c r="D583" s="80"/>
    </row>
    <row r="584" ht="15.75" customHeight="1">
      <c r="D584" s="80"/>
    </row>
    <row r="585" ht="15.75" customHeight="1">
      <c r="D585" s="80"/>
    </row>
    <row r="586" ht="15.75" customHeight="1">
      <c r="D586" s="80"/>
    </row>
    <row r="587" ht="15.75" customHeight="1">
      <c r="D587" s="80"/>
    </row>
    <row r="588" ht="15.75" customHeight="1">
      <c r="D588" s="80"/>
    </row>
    <row r="589" ht="15.75" customHeight="1">
      <c r="D589" s="80"/>
    </row>
    <row r="590" ht="15.75" customHeight="1">
      <c r="D590" s="80"/>
    </row>
    <row r="591" ht="15.75" customHeight="1">
      <c r="D591" s="80"/>
    </row>
    <row r="592" ht="15.75" customHeight="1">
      <c r="D592" s="80"/>
    </row>
    <row r="593" ht="15.75" customHeight="1">
      <c r="D593" s="80"/>
    </row>
    <row r="594" ht="15.75" customHeight="1">
      <c r="D594" s="80"/>
    </row>
    <row r="595" ht="15.75" customHeight="1">
      <c r="D595" s="80"/>
    </row>
    <row r="596" ht="15.75" customHeight="1">
      <c r="D596" s="80"/>
    </row>
    <row r="597" ht="15.75" customHeight="1">
      <c r="D597" s="80"/>
    </row>
    <row r="598" ht="15.75" customHeight="1">
      <c r="D598" s="80"/>
    </row>
    <row r="599" ht="15.75" customHeight="1">
      <c r="D599" s="80"/>
    </row>
    <row r="600" ht="15.75" customHeight="1">
      <c r="D600" s="80"/>
    </row>
    <row r="601" ht="15.75" customHeight="1">
      <c r="D601" s="80"/>
    </row>
    <row r="602" ht="15.75" customHeight="1">
      <c r="D602" s="80"/>
    </row>
    <row r="603" ht="15.75" customHeight="1">
      <c r="D603" s="80"/>
    </row>
    <row r="604" ht="15.75" customHeight="1">
      <c r="D604" s="80"/>
    </row>
    <row r="605" ht="15.75" customHeight="1">
      <c r="D605" s="80"/>
    </row>
    <row r="606" ht="15.75" customHeight="1">
      <c r="D606" s="80"/>
    </row>
    <row r="607" ht="15.75" customHeight="1">
      <c r="D607" s="80"/>
    </row>
    <row r="608" ht="15.75" customHeight="1">
      <c r="D608" s="80"/>
    </row>
    <row r="609" ht="15.75" customHeight="1">
      <c r="D609" s="80"/>
    </row>
    <row r="610" ht="15.75" customHeight="1">
      <c r="D610" s="80"/>
    </row>
    <row r="611" ht="15.75" customHeight="1">
      <c r="D611" s="80"/>
    </row>
    <row r="612" ht="15.75" customHeight="1">
      <c r="D612" s="80"/>
    </row>
    <row r="613" ht="15.75" customHeight="1">
      <c r="D613" s="80"/>
    </row>
    <row r="614" ht="15.75" customHeight="1">
      <c r="D614" s="80"/>
    </row>
    <row r="615" ht="15.75" customHeight="1">
      <c r="D615" s="80"/>
    </row>
    <row r="616" ht="15.75" customHeight="1">
      <c r="D616" s="80"/>
    </row>
    <row r="617" ht="15.75" customHeight="1">
      <c r="D617" s="80"/>
    </row>
    <row r="618" ht="15.75" customHeight="1">
      <c r="D618" s="80"/>
    </row>
    <row r="619" ht="15.75" customHeight="1">
      <c r="D619" s="80"/>
    </row>
    <row r="620" ht="15.75" customHeight="1">
      <c r="D620" s="80"/>
    </row>
    <row r="621" ht="15.75" customHeight="1">
      <c r="D621" s="80"/>
    </row>
    <row r="622" ht="15.75" customHeight="1">
      <c r="D622" s="80"/>
    </row>
    <row r="623" ht="15.75" customHeight="1">
      <c r="D623" s="80"/>
    </row>
    <row r="624" ht="15.75" customHeight="1">
      <c r="D624" s="80"/>
    </row>
    <row r="625" ht="15.75" customHeight="1">
      <c r="D625" s="80"/>
    </row>
    <row r="626" ht="15.75" customHeight="1">
      <c r="D626" s="80"/>
    </row>
    <row r="627" ht="15.75" customHeight="1">
      <c r="D627" s="80"/>
    </row>
    <row r="628" ht="15.75" customHeight="1">
      <c r="D628" s="80"/>
    </row>
    <row r="629" ht="15.75" customHeight="1">
      <c r="D629" s="80"/>
    </row>
    <row r="630" ht="15.75" customHeight="1">
      <c r="D630" s="80"/>
    </row>
    <row r="631" ht="15.75" customHeight="1">
      <c r="D631" s="80"/>
    </row>
    <row r="632" ht="15.75" customHeight="1">
      <c r="D632" s="80"/>
    </row>
    <row r="633" ht="15.75" customHeight="1">
      <c r="D633" s="80"/>
    </row>
    <row r="634" ht="15.75" customHeight="1">
      <c r="D634" s="80"/>
    </row>
    <row r="635" ht="15.75" customHeight="1">
      <c r="D635" s="80"/>
    </row>
    <row r="636" ht="15.75" customHeight="1">
      <c r="D636" s="80"/>
    </row>
    <row r="637" ht="15.75" customHeight="1">
      <c r="D637" s="80"/>
    </row>
    <row r="638" ht="15.75" customHeight="1">
      <c r="D638" s="80"/>
    </row>
    <row r="639" ht="15.75" customHeight="1">
      <c r="D639" s="80"/>
    </row>
    <row r="640" ht="15.75" customHeight="1">
      <c r="D640" s="80"/>
    </row>
    <row r="641" ht="15.75" customHeight="1">
      <c r="D641" s="80"/>
    </row>
    <row r="642" ht="15.75" customHeight="1">
      <c r="D642" s="80"/>
    </row>
    <row r="643" ht="15.75" customHeight="1">
      <c r="D643" s="80"/>
    </row>
    <row r="644" ht="15.75" customHeight="1">
      <c r="D644" s="80"/>
    </row>
    <row r="645" ht="15.75" customHeight="1">
      <c r="D645" s="80"/>
    </row>
    <row r="646" ht="15.75" customHeight="1">
      <c r="D646" s="80"/>
    </row>
    <row r="647" ht="15.75" customHeight="1">
      <c r="D647" s="80"/>
    </row>
    <row r="648" ht="15.75" customHeight="1">
      <c r="D648" s="80"/>
    </row>
    <row r="649" ht="15.75" customHeight="1">
      <c r="D649" s="80"/>
    </row>
    <row r="650" ht="15.75" customHeight="1">
      <c r="D650" s="80"/>
    </row>
    <row r="651" ht="15.75" customHeight="1">
      <c r="D651" s="80"/>
    </row>
    <row r="652" ht="15.75" customHeight="1">
      <c r="D652" s="80"/>
    </row>
    <row r="653" ht="15.75" customHeight="1">
      <c r="D653" s="80"/>
    </row>
    <row r="654" ht="15.75" customHeight="1">
      <c r="D654" s="80"/>
    </row>
    <row r="655" ht="15.75" customHeight="1">
      <c r="D655" s="80"/>
    </row>
    <row r="656" ht="15.75" customHeight="1">
      <c r="D656" s="80"/>
    </row>
    <row r="657" ht="15.75" customHeight="1">
      <c r="D657" s="80"/>
    </row>
    <row r="658" ht="15.75" customHeight="1">
      <c r="D658" s="80"/>
    </row>
    <row r="659" ht="15.75" customHeight="1">
      <c r="D659" s="80"/>
    </row>
    <row r="660" ht="15.75" customHeight="1">
      <c r="D660" s="80"/>
    </row>
    <row r="661" ht="15.75" customHeight="1">
      <c r="D661" s="80"/>
    </row>
    <row r="662" ht="15.75" customHeight="1">
      <c r="D662" s="80"/>
    </row>
    <row r="663" ht="15.75" customHeight="1">
      <c r="D663" s="80"/>
    </row>
    <row r="664" ht="15.75" customHeight="1">
      <c r="D664" s="80"/>
    </row>
    <row r="665" ht="15.75" customHeight="1">
      <c r="D665" s="80"/>
    </row>
    <row r="666" ht="15.75" customHeight="1">
      <c r="D666" s="80"/>
    </row>
    <row r="667" ht="15.75" customHeight="1">
      <c r="D667" s="80"/>
    </row>
    <row r="668" ht="15.75" customHeight="1">
      <c r="D668" s="80"/>
    </row>
    <row r="669" ht="15.75" customHeight="1">
      <c r="D669" s="80"/>
    </row>
    <row r="670" ht="15.75" customHeight="1">
      <c r="D670" s="80"/>
    </row>
    <row r="671" ht="15.75" customHeight="1">
      <c r="D671" s="80"/>
    </row>
    <row r="672" ht="15.75" customHeight="1">
      <c r="D672" s="80"/>
    </row>
    <row r="673" ht="15.75" customHeight="1">
      <c r="D673" s="80"/>
    </row>
    <row r="674" ht="15.75" customHeight="1">
      <c r="D674" s="80"/>
    </row>
    <row r="675" ht="15.75" customHeight="1">
      <c r="D675" s="80"/>
    </row>
    <row r="676" ht="15.75" customHeight="1">
      <c r="D676" s="80"/>
    </row>
    <row r="677" ht="15.75" customHeight="1">
      <c r="D677" s="80"/>
    </row>
    <row r="678" ht="15.75" customHeight="1">
      <c r="D678" s="80"/>
    </row>
    <row r="679" ht="15.75" customHeight="1">
      <c r="D679" s="80"/>
    </row>
    <row r="680" ht="15.75" customHeight="1">
      <c r="D680" s="80"/>
    </row>
    <row r="681" ht="15.75" customHeight="1">
      <c r="D681" s="80"/>
    </row>
    <row r="682" ht="15.75" customHeight="1">
      <c r="D682" s="80"/>
    </row>
    <row r="683" ht="15.75" customHeight="1">
      <c r="D683" s="80"/>
    </row>
    <row r="684" ht="15.75" customHeight="1">
      <c r="D684" s="80"/>
    </row>
    <row r="685" ht="15.75" customHeight="1">
      <c r="D685" s="80"/>
    </row>
    <row r="686" ht="15.75" customHeight="1">
      <c r="D686" s="80"/>
    </row>
    <row r="687" ht="15.75" customHeight="1">
      <c r="D687" s="80"/>
    </row>
    <row r="688" ht="15.75" customHeight="1">
      <c r="D688" s="80"/>
    </row>
    <row r="689" ht="15.75" customHeight="1">
      <c r="D689" s="80"/>
    </row>
    <row r="690" ht="15.75" customHeight="1">
      <c r="D690" s="80"/>
    </row>
    <row r="691" ht="15.75" customHeight="1">
      <c r="D691" s="80"/>
    </row>
    <row r="692" ht="15.75" customHeight="1">
      <c r="D692" s="80"/>
    </row>
    <row r="693" ht="15.75" customHeight="1">
      <c r="D693" s="80"/>
    </row>
    <row r="694" ht="15.75" customHeight="1">
      <c r="D694" s="80"/>
    </row>
    <row r="695" ht="15.75" customHeight="1">
      <c r="D695" s="80"/>
    </row>
    <row r="696" ht="15.75" customHeight="1">
      <c r="D696" s="80"/>
    </row>
    <row r="697" ht="15.75" customHeight="1">
      <c r="D697" s="80"/>
    </row>
    <row r="698" ht="15.75" customHeight="1">
      <c r="D698" s="80"/>
    </row>
    <row r="699" ht="15.75" customHeight="1">
      <c r="D699" s="80"/>
    </row>
    <row r="700" ht="15.75" customHeight="1">
      <c r="D700" s="80"/>
    </row>
    <row r="701" ht="15.75" customHeight="1">
      <c r="D701" s="80"/>
    </row>
    <row r="702" ht="15.75" customHeight="1">
      <c r="D702" s="80"/>
    </row>
    <row r="703" ht="15.75" customHeight="1">
      <c r="D703" s="80"/>
    </row>
    <row r="704" ht="15.75" customHeight="1">
      <c r="D704" s="80"/>
    </row>
    <row r="705" ht="15.75" customHeight="1">
      <c r="D705" s="80"/>
    </row>
    <row r="706" ht="15.75" customHeight="1">
      <c r="D706" s="80"/>
    </row>
    <row r="707" ht="15.75" customHeight="1">
      <c r="D707" s="80"/>
    </row>
    <row r="708" ht="15.75" customHeight="1">
      <c r="D708" s="80"/>
    </row>
    <row r="709" ht="15.75" customHeight="1">
      <c r="D709" s="80"/>
    </row>
    <row r="710" ht="15.75" customHeight="1">
      <c r="D710" s="80"/>
    </row>
    <row r="711" ht="15.75" customHeight="1">
      <c r="D711" s="80"/>
    </row>
    <row r="712" ht="15.75" customHeight="1">
      <c r="D712" s="80"/>
    </row>
    <row r="713" ht="15.75" customHeight="1">
      <c r="D713" s="80"/>
    </row>
    <row r="714" ht="15.75" customHeight="1">
      <c r="D714" s="80"/>
    </row>
    <row r="715" ht="15.75" customHeight="1">
      <c r="D715" s="80"/>
    </row>
    <row r="716" ht="15.75" customHeight="1">
      <c r="D716" s="80"/>
    </row>
    <row r="717" ht="15.75" customHeight="1">
      <c r="D717" s="80"/>
    </row>
    <row r="718" ht="15.75" customHeight="1">
      <c r="D718" s="80"/>
    </row>
    <row r="719" ht="15.75" customHeight="1">
      <c r="D719" s="80"/>
    </row>
    <row r="720" ht="15.75" customHeight="1">
      <c r="D720" s="80"/>
    </row>
    <row r="721" ht="15.75" customHeight="1">
      <c r="D721" s="80"/>
    </row>
    <row r="722" ht="15.75" customHeight="1">
      <c r="D722" s="80"/>
    </row>
    <row r="723" ht="15.75" customHeight="1">
      <c r="D723" s="80"/>
    </row>
    <row r="724" ht="15.75" customHeight="1">
      <c r="D724" s="80"/>
    </row>
    <row r="725" ht="15.75" customHeight="1">
      <c r="D725" s="80"/>
    </row>
    <row r="726" ht="15.75" customHeight="1">
      <c r="D726" s="80"/>
    </row>
    <row r="727" ht="15.75" customHeight="1">
      <c r="D727" s="80"/>
    </row>
    <row r="728" ht="15.75" customHeight="1">
      <c r="D728" s="80"/>
    </row>
    <row r="729" ht="15.75" customHeight="1">
      <c r="D729" s="80"/>
    </row>
    <row r="730" ht="15.75" customHeight="1">
      <c r="D730" s="80"/>
    </row>
    <row r="731" ht="15.75" customHeight="1">
      <c r="D731" s="80"/>
    </row>
    <row r="732" ht="15.75" customHeight="1">
      <c r="D732" s="80"/>
    </row>
    <row r="733" ht="15.75" customHeight="1">
      <c r="D733" s="80"/>
    </row>
    <row r="734" ht="15.75" customHeight="1">
      <c r="D734" s="80"/>
    </row>
    <row r="735" ht="15.75" customHeight="1">
      <c r="D735" s="80"/>
    </row>
    <row r="736" ht="15.75" customHeight="1">
      <c r="D736" s="80"/>
    </row>
    <row r="737" ht="15.75" customHeight="1">
      <c r="D737" s="80"/>
    </row>
    <row r="738" ht="15.75" customHeight="1">
      <c r="D738" s="80"/>
    </row>
    <row r="739" ht="15.75" customHeight="1">
      <c r="D739" s="80"/>
    </row>
    <row r="740" ht="15.75" customHeight="1">
      <c r="D740" s="80"/>
    </row>
    <row r="741" ht="15.75" customHeight="1">
      <c r="D741" s="80"/>
    </row>
    <row r="742" ht="15.75" customHeight="1">
      <c r="D742" s="80"/>
    </row>
    <row r="743" ht="15.75" customHeight="1">
      <c r="D743" s="80"/>
    </row>
    <row r="744" ht="15.75" customHeight="1">
      <c r="D744" s="80"/>
    </row>
    <row r="745" ht="15.75" customHeight="1">
      <c r="D745" s="80"/>
    </row>
    <row r="746" ht="15.75" customHeight="1">
      <c r="D746" s="80"/>
    </row>
    <row r="747" ht="15.75" customHeight="1">
      <c r="D747" s="80"/>
    </row>
    <row r="748" ht="15.75" customHeight="1">
      <c r="D748" s="80"/>
    </row>
    <row r="749" ht="15.75" customHeight="1">
      <c r="D749" s="80"/>
    </row>
    <row r="750" ht="15.75" customHeight="1">
      <c r="D750" s="80"/>
    </row>
    <row r="751" ht="15.75" customHeight="1">
      <c r="D751" s="80"/>
    </row>
    <row r="752" ht="15.75" customHeight="1">
      <c r="D752" s="80"/>
    </row>
    <row r="753" ht="15.75" customHeight="1">
      <c r="D753" s="80"/>
    </row>
    <row r="754" ht="15.75" customHeight="1">
      <c r="D754" s="80"/>
    </row>
    <row r="755" ht="15.75" customHeight="1">
      <c r="D755" s="80"/>
    </row>
    <row r="756" ht="15.75" customHeight="1">
      <c r="D756" s="80"/>
    </row>
    <row r="757" ht="15.75" customHeight="1">
      <c r="D757" s="80"/>
    </row>
    <row r="758" ht="15.75" customHeight="1">
      <c r="D758" s="80"/>
    </row>
    <row r="759" ht="15.75" customHeight="1">
      <c r="D759" s="80"/>
    </row>
    <row r="760" ht="15.75" customHeight="1">
      <c r="D760" s="80"/>
    </row>
    <row r="761" ht="15.75" customHeight="1">
      <c r="D761" s="80"/>
    </row>
    <row r="762" ht="15.75" customHeight="1">
      <c r="D762" s="80"/>
    </row>
    <row r="763" ht="15.75" customHeight="1">
      <c r="D763" s="80"/>
    </row>
    <row r="764" ht="15.75" customHeight="1">
      <c r="D764" s="80"/>
    </row>
    <row r="765" ht="15.75" customHeight="1">
      <c r="D765" s="80"/>
    </row>
    <row r="766" ht="15.75" customHeight="1">
      <c r="D766" s="80"/>
    </row>
    <row r="767" ht="15.75" customHeight="1">
      <c r="D767" s="80"/>
    </row>
    <row r="768" ht="15.75" customHeight="1">
      <c r="D768" s="80"/>
    </row>
    <row r="769" ht="15.75" customHeight="1">
      <c r="D769" s="80"/>
    </row>
    <row r="770" ht="15.75" customHeight="1">
      <c r="D770" s="80"/>
    </row>
    <row r="771" ht="15.75" customHeight="1">
      <c r="D771" s="80"/>
    </row>
    <row r="772" ht="15.75" customHeight="1">
      <c r="D772" s="80"/>
    </row>
    <row r="773" ht="15.75" customHeight="1">
      <c r="D773" s="80"/>
    </row>
    <row r="774" ht="15.75" customHeight="1">
      <c r="D774" s="80"/>
    </row>
    <row r="775" ht="15.75" customHeight="1">
      <c r="D775" s="80"/>
    </row>
    <row r="776" ht="15.75" customHeight="1">
      <c r="D776" s="80"/>
    </row>
    <row r="777" ht="15.75" customHeight="1">
      <c r="D777" s="80"/>
    </row>
    <row r="778" ht="15.75" customHeight="1">
      <c r="D778" s="80"/>
    </row>
    <row r="779" ht="15.75" customHeight="1">
      <c r="D779" s="80"/>
    </row>
    <row r="780" ht="15.75" customHeight="1">
      <c r="D780" s="80"/>
    </row>
    <row r="781" ht="15.75" customHeight="1">
      <c r="D781" s="80"/>
    </row>
    <row r="782" ht="15.75" customHeight="1">
      <c r="D782" s="80"/>
    </row>
    <row r="783" ht="15.75" customHeight="1">
      <c r="D783" s="80"/>
    </row>
    <row r="784" ht="15.75" customHeight="1">
      <c r="D784" s="80"/>
    </row>
    <row r="785" ht="15.75" customHeight="1">
      <c r="D785" s="80"/>
    </row>
    <row r="786" ht="15.75" customHeight="1">
      <c r="D786" s="80"/>
    </row>
    <row r="787" ht="15.75" customHeight="1">
      <c r="D787" s="80"/>
    </row>
    <row r="788" ht="15.75" customHeight="1">
      <c r="D788" s="80"/>
    </row>
    <row r="789" ht="15.75" customHeight="1">
      <c r="D789" s="80"/>
    </row>
    <row r="790" ht="15.75" customHeight="1">
      <c r="D790" s="80"/>
    </row>
    <row r="791" ht="15.75" customHeight="1">
      <c r="D791" s="80"/>
    </row>
    <row r="792" ht="15.75" customHeight="1">
      <c r="D792" s="80"/>
    </row>
    <row r="793" ht="15.75" customHeight="1">
      <c r="D793" s="80"/>
    </row>
    <row r="794" ht="15.75" customHeight="1">
      <c r="D794" s="80"/>
    </row>
    <row r="795" ht="15.75" customHeight="1">
      <c r="D795" s="80"/>
    </row>
    <row r="796" ht="15.75" customHeight="1">
      <c r="D796" s="80"/>
    </row>
    <row r="797" ht="15.75" customHeight="1">
      <c r="D797" s="80"/>
    </row>
    <row r="798" ht="15.75" customHeight="1">
      <c r="D798" s="80"/>
    </row>
    <row r="799" ht="15.75" customHeight="1">
      <c r="D799" s="80"/>
    </row>
    <row r="800" ht="15.75" customHeight="1">
      <c r="D800" s="80"/>
    </row>
    <row r="801" ht="15.75" customHeight="1">
      <c r="D801" s="80"/>
    </row>
    <row r="802" ht="15.75" customHeight="1">
      <c r="D802" s="80"/>
    </row>
    <row r="803" ht="15.75" customHeight="1">
      <c r="D803" s="80"/>
    </row>
    <row r="804" ht="15.75" customHeight="1">
      <c r="D804" s="80"/>
    </row>
    <row r="805" ht="15.75" customHeight="1">
      <c r="D805" s="80"/>
    </row>
    <row r="806" ht="15.75" customHeight="1">
      <c r="D806" s="80"/>
    </row>
    <row r="807" ht="15.75" customHeight="1">
      <c r="D807" s="80"/>
    </row>
    <row r="808" ht="15.75" customHeight="1">
      <c r="D808" s="80"/>
    </row>
    <row r="809" ht="15.75" customHeight="1">
      <c r="D809" s="80"/>
    </row>
    <row r="810" ht="15.75" customHeight="1">
      <c r="D810" s="80"/>
    </row>
    <row r="811" ht="15.75" customHeight="1">
      <c r="D811" s="80"/>
    </row>
    <row r="812" ht="15.75" customHeight="1">
      <c r="D812" s="80"/>
    </row>
    <row r="813" ht="15.75" customHeight="1">
      <c r="D813" s="80"/>
    </row>
    <row r="814" ht="15.75" customHeight="1">
      <c r="D814" s="80"/>
    </row>
    <row r="815" ht="15.75" customHeight="1">
      <c r="D815" s="80"/>
    </row>
    <row r="816" ht="15.75" customHeight="1">
      <c r="D816" s="80"/>
    </row>
    <row r="817" ht="15.75" customHeight="1">
      <c r="D817" s="80"/>
    </row>
    <row r="818" ht="15.75" customHeight="1">
      <c r="D818" s="80"/>
    </row>
    <row r="819" ht="15.75" customHeight="1">
      <c r="D819" s="80"/>
    </row>
    <row r="820" ht="15.75" customHeight="1">
      <c r="D820" s="80"/>
    </row>
    <row r="821" ht="15.75" customHeight="1">
      <c r="D821" s="80"/>
    </row>
    <row r="822" ht="15.75" customHeight="1">
      <c r="D822" s="80"/>
    </row>
    <row r="823" ht="15.75" customHeight="1">
      <c r="D823" s="80"/>
    </row>
    <row r="824" ht="15.75" customHeight="1">
      <c r="D824" s="80"/>
    </row>
    <row r="825" ht="15.75" customHeight="1">
      <c r="D825" s="80"/>
    </row>
    <row r="826" ht="15.75" customHeight="1">
      <c r="D826" s="80"/>
    </row>
    <row r="827" ht="15.75" customHeight="1">
      <c r="D827" s="80"/>
    </row>
    <row r="828" ht="15.75" customHeight="1">
      <c r="D828" s="80"/>
    </row>
    <row r="829" ht="15.75" customHeight="1">
      <c r="D829" s="80"/>
    </row>
    <row r="830" ht="15.75" customHeight="1">
      <c r="D830" s="80"/>
    </row>
    <row r="831" ht="15.75" customHeight="1">
      <c r="D831" s="80"/>
    </row>
    <row r="832" ht="15.75" customHeight="1">
      <c r="D832" s="80"/>
    </row>
    <row r="833" ht="15.75" customHeight="1">
      <c r="D833" s="80"/>
    </row>
    <row r="834" ht="15.75" customHeight="1">
      <c r="D834" s="80"/>
    </row>
    <row r="835" ht="15.75" customHeight="1">
      <c r="D835" s="80"/>
    </row>
    <row r="836" ht="15.75" customHeight="1">
      <c r="D836" s="80"/>
    </row>
    <row r="837" ht="15.75" customHeight="1">
      <c r="D837" s="80"/>
    </row>
    <row r="838" ht="15.75" customHeight="1">
      <c r="D838" s="80"/>
    </row>
    <row r="839" ht="15.75" customHeight="1">
      <c r="D839" s="80"/>
    </row>
    <row r="840" ht="15.75" customHeight="1">
      <c r="D840" s="80"/>
    </row>
    <row r="841" ht="15.75" customHeight="1">
      <c r="D841" s="80"/>
    </row>
    <row r="842" ht="15.75" customHeight="1">
      <c r="D842" s="80"/>
    </row>
    <row r="843" ht="15.75" customHeight="1">
      <c r="D843" s="80"/>
    </row>
    <row r="844" ht="15.75" customHeight="1">
      <c r="D844" s="80"/>
    </row>
    <row r="845" ht="15.75" customHeight="1">
      <c r="D845" s="80"/>
    </row>
    <row r="846" ht="15.75" customHeight="1">
      <c r="D846" s="80"/>
    </row>
    <row r="847" ht="15.75" customHeight="1">
      <c r="D847" s="80"/>
    </row>
    <row r="848" ht="15.75" customHeight="1">
      <c r="D848" s="80"/>
    </row>
    <row r="849" ht="15.75" customHeight="1">
      <c r="D849" s="80"/>
    </row>
    <row r="850" ht="15.75" customHeight="1">
      <c r="D850" s="80"/>
    </row>
    <row r="851" ht="15.75" customHeight="1">
      <c r="D851" s="80"/>
    </row>
    <row r="852" ht="15.75" customHeight="1">
      <c r="D852" s="80"/>
    </row>
    <row r="853" ht="15.75" customHeight="1">
      <c r="D853" s="80"/>
    </row>
    <row r="854" ht="15.75" customHeight="1">
      <c r="D854" s="80"/>
    </row>
    <row r="855" ht="15.75" customHeight="1">
      <c r="D855" s="80"/>
    </row>
    <row r="856" ht="15.75" customHeight="1">
      <c r="D856" s="80"/>
    </row>
    <row r="857" ht="15.75" customHeight="1">
      <c r="D857" s="80"/>
    </row>
    <row r="858" ht="15.75" customHeight="1">
      <c r="D858" s="80"/>
    </row>
    <row r="859" ht="15.75" customHeight="1">
      <c r="D859" s="80"/>
    </row>
    <row r="860" ht="15.75" customHeight="1">
      <c r="D860" s="80"/>
    </row>
    <row r="861" ht="15.75" customHeight="1">
      <c r="D861" s="80"/>
    </row>
    <row r="862" ht="15.75" customHeight="1">
      <c r="D862" s="80"/>
    </row>
    <row r="863" ht="15.75" customHeight="1">
      <c r="D863" s="80"/>
    </row>
    <row r="864" ht="15.75" customHeight="1">
      <c r="D864" s="80"/>
    </row>
    <row r="865" ht="15.75" customHeight="1">
      <c r="D865" s="80"/>
    </row>
    <row r="866" ht="15.75" customHeight="1">
      <c r="D866" s="80"/>
    </row>
    <row r="867" ht="15.75" customHeight="1">
      <c r="D867" s="80"/>
    </row>
    <row r="868" ht="15.75" customHeight="1">
      <c r="D868" s="80"/>
    </row>
    <row r="869" ht="15.75" customHeight="1">
      <c r="D869" s="80"/>
    </row>
    <row r="870" ht="15.75" customHeight="1">
      <c r="D870" s="80"/>
    </row>
    <row r="871" ht="15.75" customHeight="1">
      <c r="D871" s="80"/>
    </row>
    <row r="872" ht="15.75" customHeight="1">
      <c r="D872" s="80"/>
    </row>
    <row r="873" ht="15.75" customHeight="1">
      <c r="D873" s="80"/>
    </row>
    <row r="874" ht="15.75" customHeight="1">
      <c r="D874" s="80"/>
    </row>
    <row r="875" ht="15.75" customHeight="1">
      <c r="D875" s="80"/>
    </row>
    <row r="876" ht="15.75" customHeight="1">
      <c r="D876" s="80"/>
    </row>
    <row r="877" ht="15.75" customHeight="1">
      <c r="D877" s="80"/>
    </row>
    <row r="878" ht="15.75" customHeight="1">
      <c r="D878" s="80"/>
    </row>
    <row r="879" ht="15.75" customHeight="1">
      <c r="D879" s="80"/>
    </row>
    <row r="880" ht="15.75" customHeight="1">
      <c r="D880" s="80"/>
    </row>
    <row r="881" ht="15.75" customHeight="1">
      <c r="D881" s="80"/>
    </row>
    <row r="882" ht="15.75" customHeight="1">
      <c r="D882" s="80"/>
    </row>
    <row r="883" ht="15.75" customHeight="1">
      <c r="D883" s="80"/>
    </row>
    <row r="884" ht="15.75" customHeight="1">
      <c r="D884" s="80"/>
    </row>
    <row r="885" ht="15.75" customHeight="1">
      <c r="D885" s="80"/>
    </row>
    <row r="886" ht="15.75" customHeight="1">
      <c r="D886" s="80"/>
    </row>
    <row r="887" ht="15.75" customHeight="1">
      <c r="D887" s="80"/>
    </row>
    <row r="888" ht="15.75" customHeight="1">
      <c r="D888" s="80"/>
    </row>
    <row r="889" ht="15.75" customHeight="1">
      <c r="D889" s="80"/>
    </row>
    <row r="890" ht="15.75" customHeight="1">
      <c r="D890" s="80"/>
    </row>
    <row r="891" ht="15.75" customHeight="1">
      <c r="D891" s="80"/>
    </row>
    <row r="892" ht="15.75" customHeight="1">
      <c r="D892" s="80"/>
    </row>
    <row r="893" ht="15.75" customHeight="1">
      <c r="D893" s="80"/>
    </row>
    <row r="894" ht="15.75" customHeight="1">
      <c r="D894" s="80"/>
    </row>
    <row r="895" ht="15.75" customHeight="1">
      <c r="D895" s="80"/>
    </row>
    <row r="896" ht="15.75" customHeight="1">
      <c r="D896" s="80"/>
    </row>
    <row r="897" ht="15.75" customHeight="1">
      <c r="D897" s="80"/>
    </row>
    <row r="898" ht="15.75" customHeight="1">
      <c r="D898" s="80"/>
    </row>
    <row r="899" ht="15.75" customHeight="1">
      <c r="D899" s="80"/>
    </row>
    <row r="900" ht="15.75" customHeight="1">
      <c r="D900" s="80"/>
    </row>
    <row r="901" ht="15.75" customHeight="1">
      <c r="D901" s="80"/>
    </row>
    <row r="902" ht="15.75" customHeight="1">
      <c r="D902" s="80"/>
    </row>
    <row r="903" ht="15.75" customHeight="1">
      <c r="D903" s="80"/>
    </row>
    <row r="904" ht="15.75" customHeight="1">
      <c r="D904" s="80"/>
    </row>
    <row r="905" ht="15.75" customHeight="1">
      <c r="D905" s="80"/>
    </row>
    <row r="906" ht="15.75" customHeight="1">
      <c r="D906" s="80"/>
    </row>
    <row r="907" ht="15.75" customHeight="1">
      <c r="D907" s="80"/>
    </row>
    <row r="908" ht="15.75" customHeight="1">
      <c r="D908" s="80"/>
    </row>
    <row r="909" ht="15.75" customHeight="1">
      <c r="D909" s="80"/>
    </row>
    <row r="910" ht="15.75" customHeight="1">
      <c r="D910" s="80"/>
    </row>
    <row r="911" ht="15.75" customHeight="1">
      <c r="D911" s="80"/>
    </row>
    <row r="912" ht="15.75" customHeight="1">
      <c r="D912" s="80"/>
    </row>
    <row r="913" ht="15.75" customHeight="1">
      <c r="D913" s="80"/>
    </row>
    <row r="914" ht="15.75" customHeight="1">
      <c r="D914" s="80"/>
    </row>
    <row r="915" ht="15.75" customHeight="1">
      <c r="D915" s="80"/>
    </row>
    <row r="916" ht="15.75" customHeight="1">
      <c r="D916" s="80"/>
    </row>
    <row r="917" ht="15.75" customHeight="1">
      <c r="D917" s="80"/>
    </row>
    <row r="918" ht="15.75" customHeight="1">
      <c r="D918" s="80"/>
    </row>
    <row r="919" ht="15.75" customHeight="1">
      <c r="D919" s="80"/>
    </row>
    <row r="920" ht="15.75" customHeight="1">
      <c r="D920" s="80"/>
    </row>
    <row r="921" ht="15.75" customHeight="1">
      <c r="D921" s="80"/>
    </row>
    <row r="922" ht="15.75" customHeight="1">
      <c r="D922" s="80"/>
    </row>
    <row r="923" ht="15.75" customHeight="1">
      <c r="D923" s="80"/>
    </row>
    <row r="924" ht="15.75" customHeight="1">
      <c r="D924" s="80"/>
    </row>
    <row r="925" ht="15.75" customHeight="1">
      <c r="D925" s="80"/>
    </row>
    <row r="926" ht="15.75" customHeight="1">
      <c r="D926" s="80"/>
    </row>
    <row r="927" ht="15.75" customHeight="1">
      <c r="D927" s="80"/>
    </row>
    <row r="928" ht="15.75" customHeight="1">
      <c r="D928" s="80"/>
    </row>
    <row r="929" ht="15.75" customHeight="1">
      <c r="D929" s="80"/>
    </row>
    <row r="930" ht="15.75" customHeight="1">
      <c r="D930" s="80"/>
    </row>
    <row r="931" ht="15.75" customHeight="1">
      <c r="D931" s="80"/>
    </row>
    <row r="932" ht="15.75" customHeight="1">
      <c r="D932" s="80"/>
    </row>
    <row r="933" ht="15.75" customHeight="1">
      <c r="D933" s="80"/>
    </row>
    <row r="934" ht="15.75" customHeight="1">
      <c r="D934" s="80"/>
    </row>
    <row r="935" ht="15.75" customHeight="1">
      <c r="D935" s="80"/>
    </row>
    <row r="936" ht="15.75" customHeight="1">
      <c r="D936" s="80"/>
    </row>
    <row r="937" ht="15.75" customHeight="1">
      <c r="D937" s="80"/>
    </row>
    <row r="938" ht="15.75" customHeight="1">
      <c r="D938" s="80"/>
    </row>
    <row r="939" ht="15.75" customHeight="1">
      <c r="D939" s="80"/>
    </row>
    <row r="940" ht="15.75" customHeight="1">
      <c r="D940" s="80"/>
    </row>
    <row r="941" ht="15.75" customHeight="1">
      <c r="D941" s="80"/>
    </row>
    <row r="942" ht="15.75" customHeight="1">
      <c r="D942" s="80"/>
    </row>
    <row r="943" ht="15.75" customHeight="1">
      <c r="D943" s="80"/>
    </row>
    <row r="944" ht="15.75" customHeight="1">
      <c r="D944" s="80"/>
    </row>
    <row r="945" ht="15.75" customHeight="1">
      <c r="D945" s="80"/>
    </row>
    <row r="946" ht="15.75" customHeight="1">
      <c r="D946" s="80"/>
    </row>
    <row r="947" ht="15.75" customHeight="1">
      <c r="D947" s="80"/>
    </row>
    <row r="948" ht="15.75" customHeight="1">
      <c r="D948" s="80"/>
    </row>
    <row r="949" ht="15.75" customHeight="1">
      <c r="D949" s="80"/>
    </row>
    <row r="950" ht="15.75" customHeight="1">
      <c r="D950" s="80"/>
    </row>
    <row r="951" ht="15.75" customHeight="1">
      <c r="D951" s="80"/>
    </row>
    <row r="952" ht="15.75" customHeight="1">
      <c r="D952" s="80"/>
    </row>
    <row r="953" ht="15.75" customHeight="1">
      <c r="D953" s="80"/>
    </row>
    <row r="954" ht="15.75" customHeight="1">
      <c r="D954" s="80"/>
    </row>
    <row r="955" ht="15.75" customHeight="1">
      <c r="D955" s="80"/>
    </row>
    <row r="956" ht="15.75" customHeight="1">
      <c r="D956" s="80"/>
    </row>
    <row r="957" ht="15.75" customHeight="1">
      <c r="D957" s="80"/>
    </row>
    <row r="958" ht="15.75" customHeight="1">
      <c r="D958" s="80"/>
    </row>
    <row r="959" ht="15.75" customHeight="1">
      <c r="D959" s="80"/>
    </row>
    <row r="960" ht="15.75" customHeight="1">
      <c r="D960" s="80"/>
    </row>
    <row r="961" ht="15.75" customHeight="1">
      <c r="D961" s="80"/>
    </row>
    <row r="962" ht="15.75" customHeight="1">
      <c r="D962" s="80"/>
    </row>
    <row r="963" ht="15.75" customHeight="1">
      <c r="D963" s="80"/>
    </row>
    <row r="964" ht="15.75" customHeight="1">
      <c r="D964" s="80"/>
    </row>
    <row r="965" ht="15.75" customHeight="1">
      <c r="D965" s="80"/>
    </row>
    <row r="966" ht="15.75" customHeight="1">
      <c r="D966" s="80"/>
    </row>
    <row r="967" ht="15.75" customHeight="1">
      <c r="D967" s="80"/>
    </row>
    <row r="968" ht="15.75" customHeight="1">
      <c r="D968" s="80"/>
    </row>
    <row r="969" ht="15.75" customHeight="1">
      <c r="D969" s="80"/>
    </row>
    <row r="970" ht="15.75" customHeight="1">
      <c r="D970" s="80"/>
    </row>
    <row r="971" ht="15.75" customHeight="1">
      <c r="D971" s="80"/>
    </row>
    <row r="972" ht="15.75" customHeight="1">
      <c r="D972" s="80"/>
    </row>
    <row r="973" ht="15.75" customHeight="1">
      <c r="D973" s="80"/>
    </row>
    <row r="974" ht="15.75" customHeight="1">
      <c r="D974" s="80"/>
    </row>
    <row r="975" ht="15.75" customHeight="1">
      <c r="D975" s="80"/>
    </row>
    <row r="976" ht="15.75" customHeight="1">
      <c r="D976" s="80"/>
    </row>
    <row r="977" ht="15.75" customHeight="1">
      <c r="D977" s="80"/>
    </row>
    <row r="978" ht="15.75" customHeight="1">
      <c r="D978" s="80"/>
    </row>
    <row r="979" ht="15.75" customHeight="1">
      <c r="D979" s="80"/>
    </row>
    <row r="980" ht="15.75" customHeight="1">
      <c r="D980" s="80"/>
    </row>
    <row r="981" ht="15.75" customHeight="1">
      <c r="D981" s="80"/>
    </row>
    <row r="982" ht="15.75" customHeight="1">
      <c r="D982" s="80"/>
    </row>
    <row r="983" ht="15.75" customHeight="1">
      <c r="D983" s="80"/>
    </row>
    <row r="984" ht="15.75" customHeight="1">
      <c r="D984" s="80"/>
    </row>
    <row r="985" ht="15.75" customHeight="1">
      <c r="D985" s="80"/>
    </row>
    <row r="986" ht="15.75" customHeight="1">
      <c r="D986" s="80"/>
    </row>
    <row r="987" ht="15.75" customHeight="1">
      <c r="D987" s="80"/>
    </row>
    <row r="988" ht="15.75" customHeight="1">
      <c r="D988" s="80"/>
    </row>
    <row r="989" ht="15.75" customHeight="1">
      <c r="D989" s="80"/>
    </row>
    <row r="990" ht="15.75" customHeight="1">
      <c r="D990" s="80"/>
    </row>
    <row r="991" ht="15.75" customHeight="1">
      <c r="D991" s="80"/>
    </row>
    <row r="992" ht="15.75" customHeight="1">
      <c r="D992" s="80"/>
    </row>
    <row r="993" ht="15.75" customHeight="1">
      <c r="D993" s="80"/>
    </row>
    <row r="994" ht="15.75" customHeight="1">
      <c r="D994" s="80"/>
    </row>
    <row r="995" ht="15.75" customHeight="1">
      <c r="D995" s="80"/>
    </row>
    <row r="996" ht="15.75" customHeight="1">
      <c r="D996" s="80"/>
    </row>
    <row r="997" ht="15.75" customHeight="1">
      <c r="D997" s="80"/>
    </row>
    <row r="998" ht="15.75" customHeight="1">
      <c r="D998" s="80"/>
    </row>
    <row r="999" ht="15.75" customHeight="1">
      <c r="D999" s="80"/>
    </row>
    <row r="1000" ht="15.75" customHeight="1">
      <c r="D1000" s="80"/>
    </row>
  </sheetData>
  <printOptions/>
  <pageMargins bottom="0.75" footer="0.0" header="0.0" left="0.25" right="0.25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2014-05-02T11:43:11Z</dcterms:created>
  <dc:creator>Toni Ross</dc:creator>
</cp:coreProperties>
</file>