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tirement" sheetId="1" r:id="rId4"/>
    <sheet state="visible" name="Help" sheetId="2" r:id="rId5"/>
    <sheet state="visible" name="©" sheetId="3" r:id="rId6"/>
  </sheets>
  <definedNames>
    <definedName localSheetId="0" name="solver_opt">#REF!</definedName>
    <definedName localSheetId="0" name="solver_adj">#REF!</definedName>
  </definedNames>
  <calcPr/>
  <extLst>
    <ext uri="GoogleSheetsCustomDataVersion1">
      <go:sheetsCustomData xmlns:go="http://customooxmlschemas.google.com/" r:id="rId7" roundtripDataSignature="AMtx7mgRZI3fWQnSa2iuG+MOU/hF3n7GmQ=="/>
    </ext>
  </extLst>
</workbook>
</file>

<file path=xl/comments1.xml><?xml version="1.0" encoding="utf-8"?>
<comments xmlns:r="http://schemas.openxmlformats.org/officeDocument/2006/relationships" xmlns="http://schemas.openxmlformats.org/spreadsheetml/2006/main">
  <authors>
    <author/>
  </authors>
  <commentList>
    <comment authorId="0" ref="J23">
      <text>
        <t xml:space="preserve">======
ID#AAAAbOqC9Iw
Lump-Sum Value of Future Retirement Income at Retirement    (2022-06-25 15:43:58)
This is a present-value calculation for the future retirement income. It is subtracted from the Total Needed at Retirement to determine the Additional Savings Required.</t>
      </text>
    </comment>
    <comment authorId="0" ref="J11">
      <text>
        <t xml:space="preserve">======
ID#AAAAbOqC9Is
Total Needed at Retirement    (2022-06-25 15:43:58)
This is an annuity calculation that estimates the total nest egg that you need at retirement to last through the years of retirement based on the chosen lifestyle. Your current savings, future retirement income, and other assets are subtracted from this value to determine the additional savings needed.</t>
      </text>
    </comment>
    <comment authorId="0" ref="J14">
      <text>
        <t xml:space="preserve">======
ID#AAAAbOqC9Io
Current Retirement Savings    (2022-06-25 15:43:58)
Enter the total amount currently in your retirement savings. This will affect how much more you will need to save to reach your goal.</t>
      </text>
    </comment>
    <comment authorId="0" ref="H47">
      <text>
        <t xml:space="preserve">======
ID#AAAAbOqC9Ik
Retirement Income    (2022-06-25 15:43:58)
This column, if it is not zero, reduces the amount of the payout. In this calculator, retirement income is NOT added to the Balance and Interest is NOT earned on retirement income.</t>
      </text>
    </comment>
    <comment authorId="0" ref="D26">
      <text>
        <t xml:space="preserve">======
ID#AAAAbOqC9Ig
Vertex42    (2022-06-25 15:43:58)
Maximum Employee % Contribution (for Employer Match)
There is usually a limit to how much of your contribution your company will match. The maximum employer contribution is often stated as "50% match up to 6% of your salary." For this spreadsheet, this should be interpreted as "50% match up to an employee contribution of 6%." This means that the company stops matching the rest of your contribution if you contribute more than 6% of your salary.</t>
      </text>
    </comment>
    <comment authorId="0" ref="D12">
      <text>
        <t xml:space="preserve">======
ID#AAAAbOqC9Ic
Years to Invest    (2022-06-25 15:43:58)
This calculator assumes that you will be contributing the same percentage of your salary each year until retirement. However, you can override this formula to enter a specific number of years to invest.</t>
      </text>
    </comment>
    <comment authorId="0" ref="K47">
      <text>
        <t xml:space="preserve">======
ID#AAAAbOqC9IY
Jon    (2022-06-25 15:43:58)
Balance at the end of the year.</t>
      </text>
    </comment>
    <comment authorId="0" ref="J22">
      <text>
        <t xml:space="preserve">======
ID#AAAAbOqC9IU
Years of Income Payout    (2022-06-25 15:43:58)
The calculator requires that the "Age When Income Begins" plus the "Years of Income Payout" must be less than or equal to the "Age at Retirement" plus "Years to Pay Out"</t>
      </text>
    </comment>
    <comment authorId="0" ref="D43">
      <text>
        <t xml:space="preserve">======
ID#AAAAbOqC9IQ
Payments Per Year    (2022-06-25 15:43:58)
The number of contributions per year. This would normally be based on how often you receive your paycheck.
12 = Monthly
24 = Semi-Monthly (twice per month)
26 = Bi-Weekly (once every two weeks)
52 = Weekly
13 = Every 4 weeks
4 = Quarterly (four times per year)
2 = Semi-annually
1 = Annually</t>
      </text>
    </comment>
    <comment authorId="0" ref="C47">
      <text>
        <t xml:space="preserve">======
ID#AAAAbOqC9IM
Expected Annual Return    (2022-06-25 15:43:58)
To vary the rate over time, delete the formulas in this column and either add your own formulas or enter the rates manually.
Random Rate Formula:
Random rate between -2% and 10%
  =min+RAND()*(max-min)
  where min=-0.02 and max=0.10</t>
      </text>
    </comment>
    <comment authorId="0" ref="D25">
      <text>
        <t xml:space="preserve">======
ID#AAAAbOqC9II
Employer Match    (2022-06-25 15:43:58)
This is the amount your employer contributes, specified as a percentage of your contribution.
For example, if you contributed $1000 and your company matches 50%, then your company would contribute $500.</t>
      </text>
    </comment>
    <comment authorId="0" ref="I47">
      <text>
        <t xml:space="preserve">======
ID#AAAAbOqC9IE
Payout (Withdrawal)    (2022-06-25 15:43:58)
This is the amount paid or withdrawn at the end of the specified period. If you have entered an Annual Inflation Rate, you will notice that the Payout increases each period.
When you set the Withdrawal Payment Type to "Beginning of Period", the first payment is made at the end of period 0, which is the same as saying the beginning of period 1.</t>
      </text>
    </comment>
    <comment authorId="0" ref="D27">
      <text>
        <t xml:space="preserve">======
ID#AAAAbOqC9IA
Current Annual Contributions    (2022-06-25 15:43:58)
This amount includes both the % of your salary that you are saving as well as the employer match. This amount grows with your increase in salary. That is taken into account in the calculation of the Value of Current Contributions at Retirement.</t>
      </text>
    </comment>
    <comment authorId="0" ref="J26">
      <text>
        <t xml:space="preserve">======
ID#AAAAbOqC9H8
Other Assets    (2022-06-25 15:43:58)
You can include the value of other assets such as a pension or assets that can be sold to help fund your retirement. The value entered here should be the value at the time of retirement. For the sake of estimation and calculation, this amount is included as an Annual Contribution during the last year before you retire.</t>
      </text>
    </comment>
    <comment authorId="0" ref="J47">
      <text>
        <t xml:space="preserve">======
ID#AAAAbOqC9H4
Estimated Annual Investment Return    (2022-06-25 15:43:58)
This is an estimate of the increase in your retirement account based on the rates of return you have assumed before and after retirement. Actual returns are impossible to predict accurately.
This is calculated using the FV formula to account for the fact that the contributions are made in equal payments each time you receive your paycheck (the effect of compounding is fairly minimal compared to fluctuations in actual rates of return).</t>
      </text>
    </comment>
    <comment authorId="0" ref="D24">
      <text>
        <t xml:space="preserve">======
ID#AAAAbOqC9Hw
Percent of Salary to Contribute to Savings    (2022-06-25 15:43:58)
The amount that you will save is based on a percentage of your salary. That way, as your salary increases, the amount that you will save will also increase.
Note: Your annual savings contributions in this spreadsheet are not limited to just 401k contributions. However, if you specify an Employer Match, the spreadsheet assumes you are first contributing to a 401k, and then any savings beyond the 401k limits are placed in other accounts.</t>
      </text>
    </comment>
    <comment authorId="0" ref="G47">
      <text>
        <t xml:space="preserve">======
ID#AAAAbOqC9H0
Jon    (2022-06-25 15:43:58)
Annual Employer Match
The amount your employer matches during the year.</t>
      </text>
    </comment>
    <comment authorId="0" ref="J30">
      <text>
        <t xml:space="preserve">======
ID#AAAAbOqC9Hs
Additional Annual Contribution    (2022-06-25 15:43:58)
This is the amount that needs to be added to the "Current Annual Contributions" to meet the retirement goal. It is calculated based on the amount you will need to have saved, the rate or return during the accumulation period, the number of years you will be accumulating, and the percentage increase in your salary.
Note: If this value is (negative) it would mean less needs to be saved, but be careful how you interpret the results.</t>
      </text>
    </comment>
    <comment authorId="0" ref="D15">
      <text>
        <t xml:space="preserve">======
ID#AAAAbOqC9Ho
Return During Accumulation    (2022-06-25 15:43:58)
This calculator lets you specify a different rate of return on your investments before and after retirement. Rates are impossible to predict, but usually your retirement nest egg is made up of lower risk investments as you approach retirement and during retirement. So, choosing a higher rate for the accumulation period and a lower rate after retirement provides a more realistic estimate than if you expected to get a high rate of return even during retirement.</t>
      </text>
    </comment>
    <comment authorId="0" ref="J19">
      <text>
        <t xml:space="preserve">======
ID#AAAAbOqC9Hk
Age When Income Begins    (2022-06-25 15:43:58)
For this calculator, "Age When Income Begins" must be equal to or greater than the "Age at Retirement"</t>
      </text>
    </comment>
    <comment authorId="0" ref="J31">
      <text>
        <t xml:space="preserve">======
ID#AAAAbOqC9Hg
% of Salary to Contribute    (2022-06-25 15:43:58)
Taking into account your employer match, this is the percentage of your salary that you would need to contribute to savings to reach the retirement goal.</t>
      </text>
    </comment>
    <comment authorId="0" ref="D17">
      <text>
        <t xml:space="preserve">======
ID#AAAAbOqC9HY
Annual Rate of Inflation    (2022-06-25 15:43:58)
This is another number that is impossible to predict accurately, but do your best to enter a reasonable rate. If you enter a rate that is too low, you will underestimate how much you should be saving.</t>
      </text>
    </comment>
    <comment authorId="0" ref="D44">
      <text>
        <t xml:space="preserve">======
ID#AAAAbOqC9Hc
Withdrawal Payment Type    (2022-06-25 15:43:58)
0 : End of Period
1 : Beginning of Period</t>
      </text>
    </comment>
    <comment authorId="0" ref="E47">
      <text>
        <t xml:space="preserve">======
ID#AAAAbOqC9HU
Your Annual Contribution    (2022-06-25 15:43:58)
This calculator does not take into account whether your contributions are pre-tax or after tax (i.e. a Roth 401k). At retirement, the amount you've entered for "Value of Other Assets at Retirement" is included in the column.</t>
      </text>
    </comment>
    <comment authorId="0" ref="D11">
      <text>
        <t xml:space="preserve">======
ID#AAAAbOjG2gg
Years to Pay Out    (2022-06-25 15:43:58)
Enter the number of years that you want your retirement nest egg to last.</t>
      </text>
    </comment>
    <comment authorId="0" ref="J9">
      <text>
        <t xml:space="preserve">======
ID#AAAAbOjG2gc
Present Value of Lifestyle (Salary) at Retirement    (2022-06-25 15:43:58)
This is where you estimate the lifestyle you want at retirement by specifying the salary that you think you could live on. Estimate how much you will want to live on at retirement based on today's value of money.</t>
      </text>
    </comment>
    <comment authorId="0" ref="J28">
      <text>
        <t xml:space="preserve">======
ID#AAAAbOjG2gY
Shortfall    (2022-06-25 15:43:58)
If the value for the shortfall is a negative number, that means there is actually a surplus instead of a shortfall. Be careful how you interpret the results. Some results might not apply in the case of a negative shortfall.</t>
      </text>
    </comment>
    <comment authorId="0" ref="D47">
      <text>
        <t xml:space="preserve">======
ID#AAAAbOjG2gU
Salary Basis    (2022-06-25 15:43:58)
The contributions for each year are based on the salary in this column. This also represents what you want to live on during retirement. The increase in Salary basis after retirement is based on inflation.</t>
      </text>
    </comment>
    <comment authorId="0" ref="J15">
      <text>
        <t xml:space="preserve">======
ID#AAAAbOjG2gQ
Value of Current Savings at Retirement    (2022-06-25 15:43:58)
This takes into account your Current Retirement Balance growing until retirement (based on the Return During Accumulation rate).</t>
      </text>
    </comment>
  </commentList>
  <extLst>
    <ext uri="GoogleSheetsCustomDataVersion1">
      <go:sheetsCustomData xmlns:go="http://customooxmlschemas.google.com/" r:id="rId1" roundtripDataSignature="AMtx7mghZGkSZ67Hz5C/gGul76XFdnNUrQ=="/>
    </ext>
  </extLst>
</comments>
</file>

<file path=xl/sharedStrings.xml><?xml version="1.0" encoding="utf-8"?>
<sst xmlns="http://schemas.openxmlformats.org/spreadsheetml/2006/main" count="115" uniqueCount="103">
  <si>
    <t>Retirement Calculator</t>
  </si>
  <si>
    <t>For:</t>
  </si>
  <si>
    <t>Prepared By:</t>
  </si>
  <si>
    <t>LOGO</t>
  </si>
  <si>
    <t>[Address, City, ST ZIP]</t>
  </si>
  <si>
    <t>Phone: [Phone]</t>
  </si>
  <si>
    <t>Email: [Email]</t>
  </si>
  <si>
    <t>Plan Information</t>
  </si>
  <si>
    <t>Retirement Needs</t>
  </si>
  <si>
    <t>Current Age</t>
  </si>
  <si>
    <t>Income Needed in Today's terms</t>
  </si>
  <si>
    <t>Age at Retirement</t>
  </si>
  <si>
    <t>Inflation-Adjusted Income at Retirement</t>
  </si>
  <si>
    <t>Years to Pay Out</t>
  </si>
  <si>
    <t>Total Needed to Fund 100% of Retirement</t>
  </si>
  <si>
    <t xml:space="preserve">I need a gross income each year of </t>
  </si>
  <si>
    <t>Years to Invest</t>
  </si>
  <si>
    <t>I would like to give up work by age</t>
  </si>
  <si>
    <t>Current Retirement Savings</t>
  </si>
  <si>
    <t xml:space="preserve">You will need to pay </t>
  </si>
  <si>
    <t>every year</t>
  </si>
  <si>
    <t>to get an income (before your tax free lump sum) of</t>
  </si>
  <si>
    <t>Rates and Inflation</t>
  </si>
  <si>
    <t>Current Retirement Savings Balance</t>
  </si>
  <si>
    <t>Return During Accumulation</t>
  </si>
  <si>
    <t>Value of Current Savings at Retirement</t>
  </si>
  <si>
    <t>Return After Retirement</t>
  </si>
  <si>
    <t>Value of Current Contributions at Retirement</t>
  </si>
  <si>
    <t>This takes into account your current fund value, but excludes pension contributions you</t>
  </si>
  <si>
    <t>Annual Inflation</t>
  </si>
  <si>
    <t>are make at present.</t>
  </si>
  <si>
    <t>Other Retirement Income</t>
  </si>
  <si>
    <t>We have also assumed that</t>
  </si>
  <si>
    <t>Salary</t>
  </si>
  <si>
    <t>Age When Income Begins</t>
  </si>
  <si>
    <t>1. The value of investments increase by 5% net each year</t>
  </si>
  <si>
    <t>Current Annual Salary</t>
  </si>
  <si>
    <t>Initial Annual Amount</t>
  </si>
  <si>
    <t>2. Your investments will increase by 3% net each year after you take your income</t>
  </si>
  <si>
    <t>Annual Increase in Salary</t>
  </si>
  <si>
    <t>Annual Increase</t>
  </si>
  <si>
    <t>3. Annual inflation is estimated at 1.5% each year</t>
  </si>
  <si>
    <t>Years of Income Payout</t>
  </si>
  <si>
    <t>Current Savings Contributions</t>
  </si>
  <si>
    <t>Value of Other Income at Retirement</t>
  </si>
  <si>
    <t>% of Salary Saved</t>
  </si>
  <si>
    <t>Employer Match</t>
  </si>
  <si>
    <t xml:space="preserve">Other Assets </t>
  </si>
  <si>
    <t>Max Employee % Contribution</t>
  </si>
  <si>
    <t>Value of Other Assets at Retirement</t>
  </si>
  <si>
    <t>Current Annual Contributions</t>
  </si>
  <si>
    <t>Shortfall at Retirement</t>
  </si>
  <si>
    <t>Years Payout Will Last Without Additional Savings</t>
  </si>
  <si>
    <t>Additional Annual Savings Needed</t>
  </si>
  <si>
    <t>Total % of Salary to Save to Reach Goal</t>
  </si>
  <si>
    <t>Series 1</t>
  </si>
  <si>
    <t>Series 2</t>
  </si>
  <si>
    <t>Payments Per Year</t>
  </si>
  <si>
    <t>Withdrawal Payment Type</t>
  </si>
  <si>
    <r>
      <rPr>
        <rFont val="Tahoma"/>
        <b/>
        <color theme="1"/>
        <sz val="10.0"/>
      </rPr>
      <t>Note:</t>
    </r>
    <r>
      <rPr>
        <rFont val="Tahoma"/>
        <color theme="1"/>
        <sz val="10.0"/>
      </rPr>
      <t xml:space="preserve"> Results are only estimates!</t>
    </r>
  </si>
  <si>
    <t>Year</t>
  </si>
  <si>
    <t>Age</t>
  </si>
  <si>
    <t>Return</t>
  </si>
  <si>
    <r>
      <rPr>
        <rFont val="Tahoma"/>
        <b/>
        <color theme="1"/>
        <sz val="10.0"/>
      </rPr>
      <t xml:space="preserve">Salary </t>
    </r>
    <r>
      <rPr>
        <rFont val="Tahoma"/>
        <b val="0"/>
        <color theme="1"/>
        <sz val="10.0"/>
      </rPr>
      <t>Basis</t>
    </r>
  </si>
  <si>
    <r>
      <rPr>
        <rFont val="Tahoma"/>
        <b/>
        <color theme="1"/>
        <sz val="10.0"/>
      </rPr>
      <t xml:space="preserve">Annual </t>
    </r>
    <r>
      <rPr>
        <rFont val="Tahoma"/>
        <b val="0"/>
        <color theme="1"/>
        <sz val="10.0"/>
      </rPr>
      <t>Contribution</t>
    </r>
  </si>
  <si>
    <r>
      <rPr>
        <rFont val="Tahoma"/>
        <b/>
        <color theme="1"/>
        <sz val="10.0"/>
      </rPr>
      <t xml:space="preserve">Employer </t>
    </r>
    <r>
      <rPr>
        <rFont val="Tahoma"/>
        <b val="0"/>
        <color theme="1"/>
        <sz val="10.0"/>
      </rPr>
      <t>Match</t>
    </r>
  </si>
  <si>
    <t>Retirement Income</t>
  </si>
  <si>
    <r>
      <rPr>
        <rFont val="Arial"/>
        <b/>
        <color theme="1"/>
        <sz val="10.0"/>
      </rPr>
      <t xml:space="preserve">Payout
</t>
    </r>
    <r>
      <rPr>
        <rFont val="Arial"/>
        <b val="0"/>
        <color theme="1"/>
        <sz val="10.0"/>
      </rPr>
      <t>(Withdrawal)</t>
    </r>
  </si>
  <si>
    <t>Est. Inv. Return</t>
  </si>
  <si>
    <t>Balance</t>
  </si>
  <si>
    <r>
      <rPr>
        <rFont val="Tahoma"/>
        <b/>
        <color theme="1"/>
        <sz val="10.0"/>
      </rPr>
      <t>Note:</t>
    </r>
    <r>
      <rPr>
        <rFont val="Tahoma"/>
        <color theme="1"/>
        <sz val="10.0"/>
      </rPr>
      <t xml:space="preserve"> Results are only estimates!</t>
    </r>
  </si>
  <si>
    <r>
      <rPr>
        <rFont val="Tahoma"/>
        <b/>
        <color theme="1"/>
        <sz val="10.0"/>
      </rPr>
      <t xml:space="preserve">Salary </t>
    </r>
    <r>
      <rPr>
        <rFont val="Tahoma"/>
        <b val="0"/>
        <color theme="1"/>
        <sz val="10.0"/>
      </rPr>
      <t>Basis</t>
    </r>
  </si>
  <si>
    <r>
      <rPr>
        <rFont val="Tahoma"/>
        <b/>
        <color theme="1"/>
        <sz val="10.0"/>
      </rPr>
      <t xml:space="preserve">Annual </t>
    </r>
    <r>
      <rPr>
        <rFont val="Tahoma"/>
        <b val="0"/>
        <color theme="1"/>
        <sz val="10.0"/>
      </rPr>
      <t>Contribution</t>
    </r>
  </si>
  <si>
    <r>
      <rPr>
        <rFont val="Tahoma"/>
        <b/>
        <color theme="1"/>
        <sz val="10.0"/>
      </rPr>
      <t xml:space="preserve">Employer </t>
    </r>
    <r>
      <rPr>
        <rFont val="Tahoma"/>
        <b val="0"/>
        <color theme="1"/>
        <sz val="10.0"/>
      </rPr>
      <t>Match</t>
    </r>
  </si>
  <si>
    <r>
      <rPr>
        <rFont val="Arial"/>
        <b/>
        <color theme="1"/>
        <sz val="10.0"/>
      </rPr>
      <t xml:space="preserve">Payout
</t>
    </r>
    <r>
      <rPr>
        <rFont val="Arial"/>
        <b val="0"/>
        <color theme="1"/>
        <sz val="10.0"/>
      </rPr>
      <t>(Withdrawal)</t>
    </r>
  </si>
  <si>
    <r>
      <rPr>
        <rFont val="Tahoma"/>
        <b/>
        <color theme="1"/>
        <sz val="10.0"/>
      </rPr>
      <t xml:space="preserve">Interest
</t>
    </r>
    <r>
      <rPr>
        <rFont val="Tahoma"/>
        <b val="0"/>
        <color theme="1"/>
        <sz val="10.0"/>
      </rPr>
      <t>Earned</t>
    </r>
  </si>
  <si>
    <t>HELP</t>
  </si>
  <si>
    <t>https://www.vertex42.com/Calculators/retirement-calculator.html</t>
  </si>
  <si>
    <t>© 2015-2019 Vertex42 LLC</t>
  </si>
  <si>
    <t>About This Template</t>
  </si>
  <si>
    <t>This calculator is designed to estimate how much of your salary you may need to contribute towards savings to meet your retirement goal. It was designed based on combining a 401(k) savings calculator with a retirement withdrawal calculator.</t>
  </si>
  <si>
    <r>
      <rPr>
        <rFont val="Arial"/>
        <b/>
        <color rgb="FF000000"/>
        <sz val="11.0"/>
      </rPr>
      <t>Caution:</t>
    </r>
    <r>
      <rPr>
        <rFont val="Arial"/>
        <color rgb="FF000000"/>
        <sz val="11.0"/>
      </rPr>
      <t xml:space="preserve"> There are a large number of assumptions and estimations made by this calculator, so be careful how you use and interpret the results. For example, it does not take into account current debt, taxes, large future expenses or disasters, etc.</t>
    </r>
  </si>
  <si>
    <t>Due to the complexity of retirement planning, you may need to seek help from a certified professional to understand how a calculator like this works and its limitations.</t>
  </si>
  <si>
    <t>Instructions</t>
  </si>
  <si>
    <t>Only edit the cells with the light gray border.</t>
  </si>
  <si>
    <t>Read the cell comments to learn more about some of the inputs and outputs.</t>
  </si>
  <si>
    <t>Additional Help</t>
  </si>
  <si>
    <t>The link at the top of this worksheet will take you to the web page on vertex42.com that talks about this template.</t>
  </si>
  <si>
    <t>REFERENCES</t>
  </si>
  <si>
    <t>SEE ALSO</t>
  </si>
  <si>
    <t>Vertex42.com: Home Mortgage Calculator</t>
  </si>
  <si>
    <t>Vertex42.com: 401(k) Savings Calculator</t>
  </si>
  <si>
    <t>Vertex42.com: Retirement Withdrawal Calculator</t>
  </si>
  <si>
    <t>Vertex42.com: Personal Budget Spreadsheet</t>
  </si>
  <si>
    <t>TIPS</t>
  </si>
  <si>
    <t>Vertex42.com: Spreadsheet Tips Workbook</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</si>
  <si>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</si>
  <si>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</si>
  <si>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</si>
  <si>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</si>
  <si>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</si>
  <si>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https://www.vertex42.com/licensing/EULA_personaluse.html</t>
  </si>
  <si>
    <t>Do not delete this worksheet</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</si>
</sst>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_-[$£-809]* #,##0.00_-;\-[$£-809]* #,##0.00_-;_-[$£-809]* &quot;-&quot;??_-;_-@"/>
    <numFmt numFmtId="165" formatCode="_-[$£-809]* #,##0_-;\-[$£-809]* #,##0_-;_-[$£-809]* &quot;-&quot;??_-;_-@"/>
    <numFmt numFmtId="166" formatCode="&quot;$&quot;#,##0.00_);[Red]\(&quot;$&quot;#,##0.00\)"/>
    <numFmt numFmtId="167" formatCode="#,##0_);[Color10]\(#,##0\)"/>
    <numFmt numFmtId="168" formatCode="#,##0.0_);\(#,##0.0\)"/>
    <numFmt numFmtId="169" formatCode="0.00000"/>
    <numFmt numFmtId="170" formatCode="_(&quot;$&quot;* #,##0.00_);_(&quot;$&quot;* \(#,##0.00\);_(&quot;$&quot;* &quot;-&quot;??_);_(@_)"/>
    <numFmt numFmtId="171" formatCode="&quot;$&quot;* #,##0.00;&quot;$&quot;* \-#,##0.00;&quot;$&quot;* &quot;-&quot;??"/>
    <numFmt numFmtId="172" formatCode="_(* #,##0.00_);_(* \(#,##0.00\);_(* &quot;-&quot;??_);_(@_)"/>
  </numFmts>
  <fonts count="52">
    <font>
      <sz val="10.0"/>
      <color rgb="FF000000"/>
      <name val="Tahoma"/>
      <scheme val="minor"/>
    </font>
    <font>
      <b/>
      <sz val="18.0"/>
      <color theme="0"/>
      <name val="Arial"/>
    </font>
    <font>
      <sz val="10.0"/>
      <color rgb="FF3464AC"/>
      <name val="Tahoma"/>
    </font>
    <font>
      <sz val="12.0"/>
      <color theme="1"/>
      <name val="Arial"/>
    </font>
    <font>
      <sz val="10.0"/>
      <color theme="1"/>
      <name val="Arial"/>
    </font>
    <font/>
    <font>
      <color theme="1"/>
      <name val="Tahoma"/>
      <scheme val="minor"/>
    </font>
    <font>
      <u/>
      <sz val="10.0"/>
      <color rgb="FF0000FF"/>
      <name val="Arial"/>
    </font>
    <font>
      <b/>
      <sz val="12.0"/>
      <color rgb="FFFFFFFF"/>
      <name val="Tahoma"/>
    </font>
    <font>
      <b/>
      <sz val="12.0"/>
      <color theme="1"/>
      <name val="Tahoma"/>
    </font>
    <font>
      <sz val="10.0"/>
      <color theme="1"/>
      <name val="Tahoma"/>
    </font>
    <font>
      <sz val="11.0"/>
      <color theme="1"/>
      <name val="Tahoma"/>
    </font>
    <font>
      <sz val="9.0"/>
      <color theme="1"/>
      <name val="Arial"/>
    </font>
    <font>
      <b/>
      <i/>
      <sz val="10.0"/>
      <color theme="1"/>
      <name val="Tahoma"/>
    </font>
    <font>
      <b/>
      <sz val="9.0"/>
      <color theme="4"/>
      <name val="Arial"/>
    </font>
    <font>
      <b/>
      <sz val="10.0"/>
      <color theme="4"/>
      <name val="Tahoma"/>
    </font>
    <font>
      <i/>
      <sz val="10.0"/>
      <color rgb="FF3F3F3F"/>
      <name val="Tahoma"/>
    </font>
    <font>
      <b/>
      <i/>
      <sz val="10.0"/>
      <color rgb="FF666666"/>
      <name val="Tahoma"/>
    </font>
    <font>
      <b/>
      <i/>
      <sz val="10.0"/>
      <color theme="5"/>
      <name val="Tahoma"/>
    </font>
    <font>
      <b/>
      <u/>
      <sz val="10.0"/>
      <color theme="4"/>
      <name val="Arial"/>
    </font>
    <font>
      <b/>
      <sz val="10.0"/>
      <color theme="4"/>
      <name val="Arial"/>
    </font>
    <font>
      <i/>
      <sz val="10.0"/>
      <color rgb="FF234373"/>
      <name val="Tahoma"/>
    </font>
    <font>
      <sz val="10.0"/>
      <color rgb="FF234373"/>
      <name val="Tahoma"/>
    </font>
    <font>
      <b/>
      <sz val="10.0"/>
      <color rgb="FF1C7F1C"/>
      <name val="Tahoma"/>
    </font>
    <font>
      <i/>
      <sz val="10.0"/>
      <color rgb="FFFF0000"/>
      <name val="Tahoma"/>
    </font>
    <font>
      <b/>
      <sz val="10.0"/>
      <color theme="1"/>
      <name val="Tahoma"/>
    </font>
    <font>
      <b/>
      <sz val="11.0"/>
      <color theme="1"/>
      <name val="Tahoma"/>
    </font>
    <font>
      <sz val="10.0"/>
      <color rgb="FF7F7F7F"/>
      <name val="Tahoma"/>
    </font>
    <font>
      <sz val="11.0"/>
      <color rgb="FF7F7F7F"/>
      <name val="Tahoma"/>
    </font>
    <font>
      <b/>
      <sz val="10.0"/>
      <color theme="1"/>
      <name val="Arial"/>
    </font>
    <font>
      <sz val="8.0"/>
      <color theme="1"/>
      <name val="Tahoma"/>
    </font>
    <font>
      <i/>
      <sz val="8.0"/>
      <color theme="1"/>
      <name val="Tahoma"/>
    </font>
    <font>
      <sz val="18.0"/>
      <color rgb="FF3464AC"/>
      <name val="Arial"/>
    </font>
    <font>
      <sz val="18.0"/>
      <color theme="1"/>
      <name val="Arial"/>
    </font>
    <font>
      <sz val="8.0"/>
      <color rgb="FF7F7F7F"/>
      <name val="Arial"/>
    </font>
    <font>
      <b/>
      <sz val="11.0"/>
      <color rgb="FF3464AC"/>
      <name val="Arial"/>
    </font>
    <font>
      <sz val="11.0"/>
      <color theme="1"/>
      <name val="Arial"/>
    </font>
    <font>
      <sz val="11.0"/>
      <color rgb="FF000000"/>
      <name val="Arial"/>
    </font>
    <font>
      <b/>
      <sz val="11.0"/>
      <color rgb="FF000000"/>
      <name val="Arial"/>
    </font>
    <font>
      <sz val="11.0"/>
      <color rgb="FF000000"/>
      <name val="Tahoma"/>
    </font>
    <font>
      <sz val="10.0"/>
      <color rgb="FF0000FF"/>
      <name val="Arial"/>
    </font>
    <font>
      <b/>
      <sz val="12.0"/>
      <color rgb="FFFFFFFF"/>
      <name val="Calibri"/>
    </font>
    <font>
      <sz val="11.0"/>
      <color rgb="FF595959"/>
      <name val="Calibri"/>
    </font>
    <font>
      <u/>
      <sz val="11.0"/>
      <color rgb="FF0000FF"/>
      <name val="Tahoma"/>
    </font>
    <font>
      <sz val="10.0"/>
      <color theme="1"/>
      <name val="Calibri"/>
    </font>
    <font>
      <u/>
      <sz val="11.0"/>
      <color rgb="FF0000FF"/>
      <name val="Arial"/>
    </font>
    <font>
      <sz val="11.0"/>
      <color theme="1"/>
      <name val="Trebuchet MS"/>
    </font>
    <font>
      <u/>
      <sz val="10.0"/>
      <color rgb="FF0000FF"/>
      <name val="Arial"/>
    </font>
    <font>
      <b/>
      <sz val="12.0"/>
      <color theme="1"/>
      <name val="Arial"/>
    </font>
    <font>
      <u/>
      <sz val="12.0"/>
      <color rgb="FF0000FF"/>
      <name val="Arial"/>
    </font>
    <font>
      <u/>
      <sz val="11.0"/>
      <color rgb="FF0000FF"/>
      <name val="Tahoma"/>
    </font>
    <font>
      <u/>
      <sz val="11.0"/>
      <color rgb="FF0000FF"/>
      <name val="Arial"/>
    </font>
  </fonts>
  <fills count="14">
    <fill>
      <patternFill patternType="none"/>
    </fill>
    <fill>
      <patternFill patternType="lightGray"/>
    </fill>
    <fill>
      <patternFill patternType="solid">
        <fgColor rgb="FF3464AC"/>
        <bgColor rgb="FF3464AC"/>
      </patternFill>
    </fill>
    <fill>
      <patternFill patternType="solid">
        <fgColor rgb="FF5F5F5F"/>
        <bgColor rgb="FF5F5F5F"/>
      </patternFill>
    </fill>
    <fill>
      <patternFill patternType="solid">
        <fgColor rgb="FFDEE7F5"/>
        <bgColor rgb="FFDEE7F5"/>
      </patternFill>
    </fill>
    <fill>
      <patternFill patternType="solid">
        <fgColor rgb="FFF2F2F2"/>
        <bgColor rgb="FFF2F2F2"/>
      </patternFill>
    </fill>
    <fill>
      <patternFill patternType="solid">
        <fgColor theme="0"/>
        <bgColor theme="0"/>
      </patternFill>
    </fill>
    <fill>
      <patternFill patternType="solid">
        <fgColor rgb="FFCBCBCB"/>
        <bgColor rgb="FFCBCBCB"/>
      </patternFill>
    </fill>
    <fill>
      <patternFill patternType="solid">
        <fgColor rgb="FFBED0EB"/>
        <bgColor rgb="FFBED0EB"/>
      </patternFill>
    </fill>
    <fill>
      <patternFill patternType="solid">
        <fgColor rgb="FF9CE89C"/>
        <bgColor rgb="FF9CE89C"/>
      </patternFill>
    </fill>
    <fill>
      <patternFill patternType="solid">
        <fgColor rgb="FF6ADD6A"/>
        <bgColor rgb="FF6ADD6A"/>
      </patternFill>
    </fill>
    <fill>
      <patternFill patternType="solid">
        <fgColor rgb="FFCDF3CD"/>
        <bgColor rgb="FFCDF3CD"/>
      </patternFill>
    </fill>
    <fill>
      <patternFill patternType="solid">
        <fgColor rgb="FFBFBFBF"/>
        <bgColor rgb="FFBFBFBF"/>
      </patternFill>
    </fill>
    <fill>
      <patternFill patternType="solid">
        <fgColor rgb="FFA5A5A5"/>
        <bgColor rgb="FFA5A5A5"/>
      </patternFill>
    </fill>
  </fills>
  <borders count="13">
    <border/>
    <border>
      <left/>
      <right/>
      <top/>
      <bottom/>
    </border>
    <border>
      <bottom style="thin">
        <color rgb="FFB2B2B2"/>
      </bottom>
    </border>
    <border>
      <left/>
      <right/>
      <top/>
      <bottom style="medium">
        <color rgb="FF9EB9E1"/>
      </bottom>
    </border>
    <border>
      <left/>
      <right/>
      <top/>
      <bottom style="medium">
        <color rgb="FFB2B2B2"/>
      </bottom>
    </border>
    <border>
      <left style="thin">
        <color rgb="FFB2B2B2"/>
      </left>
      <right style="thin">
        <color rgb="FFB2B2B2"/>
      </right>
      <bottom style="thin">
        <color rgb="FFB2B2B2"/>
      </bottom>
    </border>
    <border>
      <left style="thin">
        <color rgb="FFB2B2B2"/>
      </left>
      <right style="thin">
        <color rgb="FFB2B2B2"/>
      </right>
      <top style="thin">
        <color rgb="FFB2B2B2"/>
      </top>
      <bottom style="thin">
        <color rgb="FFB2B2B2"/>
      </bottom>
    </border>
    <border>
      <bottom style="thin">
        <color theme="4"/>
      </bottom>
    </border>
    <border>
      <left/>
      <right/>
      <top/>
      <bottom style="medium">
        <color theme="4"/>
      </bottom>
    </border>
    <border>
      <right style="thin">
        <color theme="4"/>
      </right>
      <bottom style="thin">
        <color theme="4"/>
      </bottom>
    </border>
    <border>
      <left style="thin">
        <color theme="0"/>
      </left>
      <right style="thin">
        <color theme="0"/>
      </right>
      <top style="thin">
        <color theme="0"/>
      </top>
    </border>
    <border>
      <left style="thin">
        <color theme="0"/>
      </left>
      <right style="thin">
        <color theme="0"/>
      </right>
      <bottom style="thin">
        <color theme="0"/>
      </bottom>
    </border>
    <border>
      <left style="thin">
        <color theme="0"/>
      </left>
      <right style="thin">
        <color theme="0"/>
      </right>
      <top style="thin">
        <color theme="0"/>
      </top>
      <bottom style="thin">
        <color theme="0"/>
      </bottom>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1" fillId="2" fontId="1" numFmtId="0" xfId="0" applyAlignment="1" applyBorder="1" applyFill="1" applyFont="1">
      <alignment vertical="center"/>
    </xf>
    <xf borderId="0" fillId="0" fontId="2" numFmtId="0" xfId="0" applyFont="1"/>
    <xf borderId="0" fillId="0" fontId="3" numFmtId="0" xfId="0" applyAlignment="1" applyFont="1">
      <alignment horizontal="right"/>
    </xf>
    <xf borderId="2" fillId="0" fontId="4" numFmtId="0" xfId="0" applyAlignment="1" applyBorder="1" applyFont="1">
      <alignment horizontal="left"/>
    </xf>
    <xf borderId="2" fillId="0" fontId="5" numFmtId="0" xfId="0" applyBorder="1" applyFont="1"/>
    <xf borderId="0" fillId="0" fontId="6" numFmtId="0" xfId="0" applyFont="1"/>
    <xf borderId="0" fillId="0" fontId="7" numFmtId="0" xfId="0" applyAlignment="1" applyFont="1">
      <alignment horizontal="left"/>
    </xf>
    <xf borderId="3" fillId="2" fontId="8" numFmtId="0" xfId="0" applyAlignment="1" applyBorder="1" applyFont="1">
      <alignment vertical="center"/>
    </xf>
    <xf borderId="0" fillId="0" fontId="9" numFmtId="0" xfId="0" applyAlignment="1" applyFont="1">
      <alignment vertical="center"/>
    </xf>
    <xf borderId="4" fillId="3" fontId="8" numFmtId="0" xfId="0" applyAlignment="1" applyBorder="1" applyFill="1" applyFont="1">
      <alignment vertical="center"/>
    </xf>
    <xf borderId="1" fillId="4" fontId="10" numFmtId="0" xfId="0" applyBorder="1" applyFill="1" applyFont="1"/>
    <xf borderId="1" fillId="4" fontId="10" numFmtId="0" xfId="0" applyAlignment="1" applyBorder="1" applyFont="1">
      <alignment horizontal="right" vertical="center"/>
    </xf>
    <xf borderId="5" fillId="0" fontId="11" numFmtId="0" xfId="0" applyAlignment="1" applyBorder="1" applyFont="1">
      <alignment horizontal="right"/>
    </xf>
    <xf borderId="1" fillId="5" fontId="10" numFmtId="0" xfId="0" applyBorder="1" applyFill="1" applyFont="1"/>
    <xf borderId="1" fillId="5" fontId="10" numFmtId="0" xfId="0" applyAlignment="1" applyBorder="1" applyFont="1">
      <alignment horizontal="right" vertical="center"/>
    </xf>
    <xf borderId="6" fillId="6" fontId="11" numFmtId="37" xfId="0" applyAlignment="1" applyBorder="1" applyFill="1" applyFont="1" applyNumberFormat="1">
      <alignment horizontal="right" vertical="center"/>
    </xf>
    <xf borderId="0" fillId="0" fontId="12" numFmtId="0" xfId="0" applyAlignment="1" applyFont="1">
      <alignment horizontal="left"/>
    </xf>
    <xf borderId="6" fillId="0" fontId="11" numFmtId="0" xfId="0" applyAlignment="1" applyBorder="1" applyFont="1">
      <alignment horizontal="right"/>
    </xf>
    <xf borderId="1" fillId="5" fontId="13" numFmtId="0" xfId="0" applyAlignment="1" applyBorder="1" applyFont="1">
      <alignment horizontal="right" vertical="center"/>
    </xf>
    <xf borderId="1" fillId="5" fontId="10" numFmtId="0" xfId="0" applyAlignment="1" applyBorder="1" applyFont="1">
      <alignment horizontal="right"/>
    </xf>
    <xf borderId="1" fillId="5" fontId="11" numFmtId="37" xfId="0" applyAlignment="1" applyBorder="1" applyFont="1" applyNumberFormat="1">
      <alignment horizontal="right" vertical="center"/>
    </xf>
    <xf borderId="0" fillId="0" fontId="14" numFmtId="0" xfId="0" applyAlignment="1" applyFont="1">
      <alignment horizontal="left"/>
    </xf>
    <xf borderId="0" fillId="0" fontId="15" numFmtId="0" xfId="0" applyFont="1"/>
    <xf borderId="0" fillId="0" fontId="15" numFmtId="164" xfId="0" applyFont="1" applyNumberFormat="1"/>
    <xf borderId="1" fillId="4" fontId="11" numFmtId="0" xfId="0" applyAlignment="1" applyBorder="1" applyFont="1">
      <alignment horizontal="right"/>
    </xf>
    <xf borderId="1" fillId="7" fontId="16" numFmtId="0" xfId="0" applyBorder="1" applyFill="1" applyFont="1"/>
    <xf borderId="1" fillId="7" fontId="17" numFmtId="0" xfId="0" applyAlignment="1" applyBorder="1" applyFont="1">
      <alignment horizontal="right" vertical="center"/>
    </xf>
    <xf borderId="1" fillId="7" fontId="18" numFmtId="0" xfId="0" applyAlignment="1" applyBorder="1" applyFont="1">
      <alignment horizontal="right" vertical="center"/>
    </xf>
    <xf borderId="0" fillId="0" fontId="19" numFmtId="0" xfId="0" applyAlignment="1" applyFont="1">
      <alignment horizontal="left"/>
    </xf>
    <xf borderId="0" fillId="0" fontId="15" numFmtId="165" xfId="0" applyFont="1" applyNumberFormat="1"/>
    <xf borderId="0" fillId="0" fontId="20" numFmtId="0" xfId="0" applyAlignment="1" applyFont="1">
      <alignment horizontal="left"/>
    </xf>
    <xf borderId="1" fillId="8" fontId="21" numFmtId="0" xfId="0" applyBorder="1" applyFill="1" applyFont="1"/>
    <xf borderId="1" fillId="8" fontId="10" numFmtId="0" xfId="0" applyAlignment="1" applyBorder="1" applyFont="1">
      <alignment horizontal="right" vertical="center"/>
    </xf>
    <xf borderId="6" fillId="0" fontId="11" numFmtId="37" xfId="0" applyAlignment="1" applyBorder="1" applyFont="1" applyNumberFormat="1">
      <alignment horizontal="right" vertical="center"/>
    </xf>
    <xf borderId="6" fillId="0" fontId="11" numFmtId="10" xfId="0" applyAlignment="1" applyBorder="1" applyFont="1" applyNumberFormat="1">
      <alignment horizontal="right"/>
    </xf>
    <xf borderId="7" fillId="0" fontId="15" numFmtId="0" xfId="0" applyBorder="1" applyFont="1"/>
    <xf borderId="5" fillId="0" fontId="11" numFmtId="10" xfId="0" applyAlignment="1" applyBorder="1" applyFont="1" applyNumberFormat="1">
      <alignment horizontal="right"/>
    </xf>
    <xf borderId="1" fillId="5" fontId="10" numFmtId="37" xfId="0" applyBorder="1" applyFont="1" applyNumberFormat="1"/>
    <xf borderId="0" fillId="0" fontId="10" numFmtId="10" xfId="0" applyFont="1" applyNumberFormat="1"/>
    <xf borderId="1" fillId="5" fontId="10" numFmtId="166" xfId="0" applyAlignment="1" applyBorder="1" applyFont="1" applyNumberFormat="1">
      <alignment horizontal="left"/>
    </xf>
    <xf borderId="6" fillId="0" fontId="11" numFmtId="37" xfId="0" applyAlignment="1" applyBorder="1" applyFont="1" applyNumberFormat="1">
      <alignment horizontal="right" readingOrder="0" vertical="center"/>
    </xf>
    <xf borderId="0" fillId="0" fontId="10" numFmtId="166" xfId="0" applyAlignment="1" applyFont="1" applyNumberFormat="1">
      <alignment horizontal="left"/>
    </xf>
    <xf borderId="1" fillId="4" fontId="22" numFmtId="0" xfId="0" applyAlignment="1" applyBorder="1" applyFont="1">
      <alignment horizontal="right" vertical="center"/>
    </xf>
    <xf borderId="6" fillId="0" fontId="11" numFmtId="10" xfId="0" applyAlignment="1" applyBorder="1" applyFont="1" applyNumberFormat="1">
      <alignment horizontal="right" readingOrder="0"/>
    </xf>
    <xf borderId="1" fillId="4" fontId="11" numFmtId="37" xfId="0" applyAlignment="1" applyBorder="1" applyFont="1" applyNumberFormat="1">
      <alignment horizontal="right" vertical="center"/>
    </xf>
    <xf borderId="0" fillId="0" fontId="23" numFmtId="0" xfId="0" applyAlignment="1" applyFont="1">
      <alignment horizontal="right"/>
    </xf>
    <xf borderId="1" fillId="4" fontId="24" numFmtId="37" xfId="0" applyAlignment="1" applyBorder="1" applyFont="1" applyNumberFormat="1">
      <alignment horizontal="right" vertical="center"/>
    </xf>
    <xf borderId="1" fillId="9" fontId="10" numFmtId="0" xfId="0" applyBorder="1" applyFill="1" applyFont="1"/>
    <xf borderId="1" fillId="9" fontId="25" numFmtId="0" xfId="0" applyAlignment="1" applyBorder="1" applyFont="1">
      <alignment horizontal="right"/>
    </xf>
    <xf borderId="1" fillId="10" fontId="26" numFmtId="167" xfId="0" applyAlignment="1" applyBorder="1" applyFill="1" applyFont="1" applyNumberFormat="1">
      <alignment horizontal="right" vertical="center"/>
    </xf>
    <xf borderId="0" fillId="0" fontId="10" numFmtId="0" xfId="0" applyAlignment="1" applyFont="1">
      <alignment horizontal="right" vertical="center"/>
    </xf>
    <xf borderId="0" fillId="0" fontId="11" numFmtId="168" xfId="0" applyAlignment="1" applyFont="1" applyNumberFormat="1">
      <alignment horizontal="right" vertical="center"/>
    </xf>
    <xf borderId="1" fillId="11" fontId="10" numFmtId="0" xfId="0" applyBorder="1" applyFill="1" applyFont="1"/>
    <xf borderId="1" fillId="11" fontId="10" numFmtId="0" xfId="0" applyAlignment="1" applyBorder="1" applyFont="1">
      <alignment horizontal="right"/>
    </xf>
    <xf borderId="1" fillId="9" fontId="11" numFmtId="168" xfId="0" applyAlignment="1" applyBorder="1" applyFont="1" applyNumberFormat="1">
      <alignment horizontal="right" vertical="center"/>
    </xf>
    <xf borderId="1" fillId="11" fontId="10" numFmtId="10" xfId="0" applyBorder="1" applyFont="1" applyNumberFormat="1"/>
    <xf borderId="1" fillId="9" fontId="11" numFmtId="167" xfId="0" applyAlignment="1" applyBorder="1" applyFont="1" applyNumberFormat="1">
      <alignment horizontal="right" vertical="center"/>
    </xf>
    <xf borderId="1" fillId="9" fontId="11" numFmtId="10" xfId="0" applyAlignment="1" applyBorder="1" applyFont="1" applyNumberFormat="1">
      <alignment horizontal="right" vertical="center"/>
    </xf>
    <xf borderId="0" fillId="0" fontId="10" numFmtId="0" xfId="0" applyAlignment="1" applyFont="1">
      <alignment horizontal="right"/>
    </xf>
    <xf borderId="0" fillId="0" fontId="10" numFmtId="166" xfId="0" applyAlignment="1" applyFont="1" applyNumberFormat="1">
      <alignment horizontal="center"/>
    </xf>
    <xf borderId="0" fillId="0" fontId="27" numFmtId="0" xfId="0" applyFont="1"/>
    <xf borderId="0" fillId="0" fontId="27" numFmtId="0" xfId="0" applyAlignment="1" applyFont="1">
      <alignment horizontal="right" vertical="center"/>
    </xf>
    <xf borderId="0" fillId="0" fontId="28" numFmtId="0" xfId="0" applyAlignment="1" applyFont="1">
      <alignment horizontal="center"/>
    </xf>
    <xf borderId="0" fillId="0" fontId="25" numFmtId="0" xfId="0" applyFont="1"/>
    <xf borderId="0" fillId="0" fontId="10" numFmtId="169" xfId="0" applyAlignment="1" applyFont="1" applyNumberFormat="1">
      <alignment horizontal="right"/>
    </xf>
    <xf borderId="8" fillId="8" fontId="25" numFmtId="0" xfId="0" applyAlignment="1" applyBorder="1" applyFont="1">
      <alignment horizontal="center" shrinkToFit="0" wrapText="1"/>
    </xf>
    <xf borderId="8" fillId="8" fontId="10" numFmtId="0" xfId="0" applyAlignment="1" applyBorder="1" applyFont="1">
      <alignment horizontal="center" shrinkToFit="0" wrapText="1"/>
    </xf>
    <xf borderId="8" fillId="8" fontId="29" numFmtId="0" xfId="0" applyAlignment="1" applyBorder="1" applyFont="1">
      <alignment horizontal="center" shrinkToFit="0" wrapText="1"/>
    </xf>
    <xf borderId="8" fillId="8" fontId="25" numFmtId="0" xfId="0" applyAlignment="1" applyBorder="1" applyFont="1">
      <alignment horizontal="right" shrinkToFit="0" wrapText="1"/>
    </xf>
    <xf borderId="1" fillId="4" fontId="30" numFmtId="0" xfId="0" applyAlignment="1" applyBorder="1" applyFont="1">
      <alignment horizontal="center"/>
    </xf>
    <xf borderId="1" fillId="4" fontId="30" numFmtId="170" xfId="0" applyAlignment="1" applyBorder="1" applyFont="1" applyNumberFormat="1">
      <alignment horizontal="center"/>
    </xf>
    <xf borderId="1" fillId="4" fontId="30" numFmtId="164" xfId="0" applyAlignment="1" applyBorder="1" applyFont="1" applyNumberFormat="1">
      <alignment horizontal="center"/>
    </xf>
    <xf borderId="0" fillId="0" fontId="30" numFmtId="0" xfId="0" applyAlignment="1" applyFont="1">
      <alignment horizontal="center"/>
    </xf>
    <xf borderId="0" fillId="0" fontId="30" numFmtId="10" xfId="0" applyAlignment="1" applyFont="1" applyNumberFormat="1">
      <alignment horizontal="center"/>
    </xf>
    <xf borderId="0" fillId="0" fontId="31" numFmtId="3" xfId="0" applyAlignment="1" applyFont="1" applyNumberFormat="1">
      <alignment horizontal="right"/>
    </xf>
    <xf borderId="0" fillId="0" fontId="30" numFmtId="3" xfId="0" applyAlignment="1" applyFont="1" applyNumberFormat="1">
      <alignment horizontal="right"/>
    </xf>
    <xf borderId="0" fillId="0" fontId="30" numFmtId="4" xfId="0" applyAlignment="1" applyFont="1" applyNumberFormat="1">
      <alignment horizontal="right"/>
    </xf>
    <xf borderId="0" fillId="0" fontId="10" numFmtId="170" xfId="0" applyFont="1" applyNumberFormat="1"/>
    <xf borderId="1" fillId="12" fontId="10" numFmtId="0" xfId="0" applyBorder="1" applyFill="1" applyFont="1"/>
    <xf borderId="1" fillId="4" fontId="30" numFmtId="171" xfId="0" applyAlignment="1" applyBorder="1" applyFont="1" applyNumberFormat="1">
      <alignment horizontal="center"/>
    </xf>
    <xf borderId="1" fillId="5" fontId="32" numFmtId="0" xfId="0" applyAlignment="1" applyBorder="1" applyFont="1">
      <alignment vertical="center"/>
    </xf>
    <xf borderId="1" fillId="5" fontId="33" numFmtId="0" xfId="0" applyAlignment="1" applyBorder="1" applyFont="1">
      <alignment vertical="center"/>
    </xf>
    <xf borderId="1" fillId="5" fontId="4" numFmtId="0" xfId="0" applyAlignment="1" applyBorder="1" applyFont="1">
      <alignment horizontal="right" vertical="center"/>
    </xf>
    <xf borderId="0" fillId="0" fontId="4" numFmtId="0" xfId="0" applyFont="1"/>
    <xf borderId="0" fillId="0" fontId="34" numFmtId="0" xfId="0" applyAlignment="1" applyFont="1">
      <alignment horizontal="right"/>
    </xf>
    <xf borderId="0" fillId="0" fontId="4" numFmtId="0" xfId="0" applyAlignment="1" applyFont="1">
      <alignment vertical="top"/>
    </xf>
    <xf borderId="7" fillId="0" fontId="35" numFmtId="0" xfId="0" applyBorder="1" applyFont="1"/>
    <xf borderId="7" fillId="0" fontId="36" numFmtId="0" xfId="0" applyAlignment="1" applyBorder="1" applyFont="1">
      <alignment vertical="top"/>
    </xf>
    <xf borderId="9" fillId="0" fontId="4" numFmtId="0" xfId="0" applyAlignment="1" applyBorder="1" applyFont="1">
      <alignment vertical="top"/>
    </xf>
    <xf borderId="0" fillId="0" fontId="37" numFmtId="0" xfId="0" applyAlignment="1" applyFont="1">
      <alignment horizontal="left" readingOrder="1" shrinkToFit="0" vertical="top" wrapText="1"/>
    </xf>
    <xf borderId="0" fillId="0" fontId="38" numFmtId="0" xfId="0" applyAlignment="1" applyFont="1">
      <alignment horizontal="left" readingOrder="1" shrinkToFit="0" vertical="top" wrapText="1"/>
    </xf>
    <xf borderId="0" fillId="0" fontId="39" numFmtId="0" xfId="0" applyAlignment="1" applyFont="1">
      <alignment horizontal="left" readingOrder="1" shrinkToFit="0" vertical="center" wrapText="1"/>
    </xf>
    <xf borderId="0" fillId="0" fontId="36" numFmtId="0" xfId="0" applyAlignment="1" applyFont="1">
      <alignment horizontal="right" vertical="top"/>
    </xf>
    <xf borderId="0" fillId="0" fontId="36" numFmtId="0" xfId="0" applyAlignment="1" applyFont="1">
      <alignment shrinkToFit="0" vertical="top" wrapText="1"/>
    </xf>
    <xf borderId="0" fillId="0" fontId="40" numFmtId="0" xfId="0" applyFont="1"/>
    <xf borderId="1" fillId="13" fontId="4" numFmtId="0" xfId="0" applyAlignment="1" applyBorder="1" applyFill="1" applyFont="1">
      <alignment horizontal="right" vertical="top"/>
    </xf>
    <xf borderId="1" fillId="13" fontId="41" numFmtId="0" xfId="0" applyBorder="1" applyFont="1"/>
    <xf borderId="1" fillId="13" fontId="4" numFmtId="0" xfId="0" applyBorder="1" applyFont="1"/>
    <xf borderId="1" fillId="5" fontId="42" numFmtId="0" xfId="0" applyAlignment="1" applyBorder="1" applyFont="1">
      <alignment horizontal="center"/>
    </xf>
    <xf borderId="0" fillId="0" fontId="43" numFmtId="0" xfId="0" applyAlignment="1" applyFont="1">
      <alignment horizontal="left"/>
    </xf>
    <xf borderId="0" fillId="0" fontId="44" numFmtId="0" xfId="0" applyFont="1"/>
    <xf borderId="0" fillId="0" fontId="29" numFmtId="0" xfId="0" applyFont="1"/>
    <xf borderId="0" fillId="0" fontId="45" numFmtId="0" xfId="0" applyAlignment="1" applyFont="1">
      <alignment horizontal="left"/>
    </xf>
    <xf borderId="0" fillId="0" fontId="36" numFmtId="0" xfId="0" applyFont="1"/>
    <xf borderId="0" fillId="0" fontId="4" numFmtId="172" xfId="0" applyFont="1" applyNumberFormat="1"/>
    <xf borderId="1" fillId="5" fontId="32" numFmtId="0" xfId="0" applyAlignment="1" applyBorder="1" applyFont="1">
      <alignment horizontal="left" vertical="center"/>
    </xf>
    <xf borderId="0" fillId="0" fontId="46" numFmtId="0" xfId="0" applyAlignment="1" applyFont="1">
      <alignment horizontal="left" shrinkToFit="0" vertical="top" wrapText="1"/>
    </xf>
    <xf borderId="1" fillId="6" fontId="4" numFmtId="0" xfId="0" applyBorder="1" applyFont="1"/>
    <xf borderId="10" fillId="0" fontId="36" numFmtId="0" xfId="0" applyBorder="1" applyFont="1"/>
    <xf borderId="1" fillId="6" fontId="10" numFmtId="0" xfId="0" applyBorder="1" applyFont="1"/>
    <xf borderId="0" fillId="0" fontId="47" numFmtId="0" xfId="0" applyAlignment="1" applyFont="1">
      <alignment horizontal="left" vertical="top"/>
    </xf>
    <xf borderId="11" fillId="0" fontId="3" numFmtId="0" xfId="0" applyAlignment="1" applyBorder="1" applyFont="1">
      <alignment horizontal="left" shrinkToFit="0" wrapText="1"/>
    </xf>
    <xf borderId="12" fillId="0" fontId="48" numFmtId="0" xfId="0" applyAlignment="1" applyBorder="1" applyFont="1">
      <alignment horizontal="left" shrinkToFit="0" wrapText="1"/>
    </xf>
    <xf borderId="1" fillId="6" fontId="35" numFmtId="0" xfId="0" applyBorder="1" applyFont="1"/>
    <xf borderId="12" fillId="0" fontId="3" numFmtId="0" xfId="0" applyAlignment="1" applyBorder="1" applyFont="1">
      <alignment horizontal="left" shrinkToFit="0" wrapText="1"/>
    </xf>
    <xf borderId="1" fillId="6" fontId="4" numFmtId="0" xfId="0" applyAlignment="1" applyBorder="1" applyFont="1">
      <alignment vertical="top"/>
    </xf>
    <xf borderId="1" fillId="6" fontId="36" numFmtId="0" xfId="0" applyAlignment="1" applyBorder="1" applyFont="1">
      <alignment horizontal="right" vertical="top"/>
    </xf>
    <xf borderId="12" fillId="0" fontId="49" numFmtId="0" xfId="0" applyAlignment="1" applyBorder="1" applyFont="1">
      <alignment horizontal="left" shrinkToFit="0" wrapText="1"/>
    </xf>
    <xf borderId="12" fillId="0" fontId="3" numFmtId="0" xfId="0" applyAlignment="1" applyBorder="1" applyFont="1">
      <alignment horizontal="left"/>
    </xf>
    <xf borderId="1" fillId="6" fontId="46" numFmtId="0" xfId="0" applyAlignment="1" applyBorder="1" applyFont="1">
      <alignment horizontal="left" shrinkToFit="0" vertical="top" wrapText="1"/>
    </xf>
    <xf borderId="1" fillId="6" fontId="36" numFmtId="0" xfId="0" applyAlignment="1" applyBorder="1" applyFont="1">
      <alignment vertical="top"/>
    </xf>
    <xf borderId="1" fillId="6" fontId="36" numFmtId="0" xfId="0" applyAlignment="1" applyBorder="1" applyFont="1">
      <alignment shrinkToFit="0" vertical="top" wrapText="1"/>
    </xf>
    <xf borderId="1" fillId="6" fontId="10" numFmtId="0" xfId="0" applyAlignment="1" applyBorder="1" applyFont="1">
      <alignment horizontal="right" vertical="top"/>
    </xf>
    <xf borderId="1" fillId="6" fontId="41" numFmtId="0" xfId="0" applyBorder="1" applyFont="1"/>
    <xf borderId="1" fillId="6" fontId="42" numFmtId="0" xfId="0" applyAlignment="1" applyBorder="1" applyFont="1">
      <alignment horizontal="center"/>
    </xf>
    <xf borderId="1" fillId="6" fontId="50" numFmtId="0" xfId="0" applyAlignment="1" applyBorder="1" applyFont="1">
      <alignment horizontal="left"/>
    </xf>
    <xf borderId="1" fillId="6" fontId="51" numFmtId="0" xfId="0" applyAlignment="1" applyBorder="1" applyFont="1">
      <alignment horizontal="left"/>
    </xf>
    <xf borderId="1" fillId="6" fontId="36" numFmtId="0" xfId="0" applyBorder="1" applyFont="1"/>
  </cellXfs>
  <cellStyles count="1">
    <cellStyle xfId="0" name="Normal" builtinId="0"/>
  </cellStyles>
  <dxfs count="4">
    <dxf>
      <font>
        <color rgb="FFB2B2B2"/>
      </font>
      <fill>
        <patternFill patternType="solid">
          <fgColor rgb="FFEAEAEA"/>
          <bgColor rgb="FFEAEAEA"/>
        </patternFill>
      </fill>
      <border/>
    </dxf>
    <dxf>
      <font>
        <color rgb="FFEAEAEA"/>
      </font>
      <fill>
        <patternFill patternType="none"/>
      </fill>
      <border/>
    </dxf>
    <dxf>
      <font/>
      <fill>
        <patternFill patternType="solid">
          <fgColor rgb="FFEAEAEA"/>
          <bgColor rgb="FFEAEAEA"/>
        </patternFill>
      </fill>
      <border/>
    </dxf>
    <dxf>
      <font>
        <color theme="0"/>
      </font>
      <fill>
        <patternFill patternType="solid">
          <fgColor rgb="FFFF5050"/>
          <bgColor rgb="FFFF5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757575"/>
                </a:solidFill>
                <a:latin typeface="+mn-lt"/>
              </a:defRPr>
            </a:pPr>
            <a:r>
              <a:rPr b="1" i="0" sz="1200">
                <a:solidFill>
                  <a:srgbClr val="757575"/>
                </a:solidFill>
                <a:latin typeface="+mn-lt"/>
              </a:rPr>
              <a:t>Retirement Savings Balance</a:t>
            </a:r>
          </a:p>
        </c:rich>
      </c:tx>
      <c:layout>
        <c:manualLayout>
          <c:xMode val="edge"/>
          <c:yMode val="edge"/>
          <c:x val="0.16970482090473984"/>
          <c:y val="0.03436426116838488"/>
        </c:manualLayout>
      </c:layout>
      <c:overlay val="0"/>
    </c:title>
    <c:plotArea>
      <c:layout>
        <c:manualLayout>
          <c:xMode val="edge"/>
          <c:yMode val="edge"/>
          <c:x val="0.13525358962482634"/>
          <c:y val="0.059373055172227185"/>
          <c:w val="0.8211598090679841"/>
          <c:h val="0.7925093126245817"/>
        </c:manualLayout>
      </c:layout>
      <c:scatterChart>
        <c:scatterStyle val="lineMarker"/>
        <c:varyColors val="0"/>
        <c:ser>
          <c:idx val="0"/>
          <c:order val="0"/>
          <c:tx>
            <c:v>Goal: Saving 87.03% of Salary</c:v>
          </c:tx>
          <c:spPr>
            <a:ln>
              <a:noFill/>
            </a:ln>
          </c:spPr>
          <c:marker>
            <c:symbol val="circle"/>
            <c:size val="7"/>
            <c:spPr>
              <a:solidFill>
                <a:schemeClr val="accent1"/>
              </a:solidFill>
              <a:ln cmpd="sng">
                <a:solidFill>
                  <a:schemeClr val="accent1"/>
                </a:solidFill>
              </a:ln>
            </c:spPr>
          </c:marker>
          <c:xVal>
            <c:numRef>
              <c:f>Retirement!$B$49:$B$123</c:f>
            </c:numRef>
          </c:xVal>
          <c:yVal>
            <c:numRef>
              <c:f>Retirement!$K$49:$K$123</c:f>
              <c:numCache/>
            </c:numRef>
          </c:yVal>
        </c:ser>
        <c:dLbls>
          <c:showLegendKey val="0"/>
          <c:showVal val="0"/>
          <c:showCatName val="0"/>
          <c:showSerName val="0"/>
          <c:showPercent val="0"/>
          <c:showBubbleSize val="0"/>
        </c:dLbls>
        <c:axId val="1700549550"/>
        <c:axId val="93890078"/>
      </c:scatterChart>
      <c:valAx>
        <c:axId val="1700549550"/>
        <c:scaling>
          <c:orientation val="minMax"/>
          <c:min val="20.0"/>
        </c:scaling>
        <c:delete val="0"/>
        <c:axPos val="b"/>
        <c:title>
          <c:tx>
            <c:rich>
              <a:bodyPr/>
              <a:lstStyle/>
              <a:p>
                <a:pPr lvl="0">
                  <a:defRPr b="1" i="0" sz="1000">
                    <a:solidFill>
                      <a:srgbClr val="000000"/>
                    </a:solidFill>
                    <a:latin typeface="Arial"/>
                  </a:defRPr>
                </a:pPr>
                <a:r>
                  <a:rPr b="1" i="0" sz="1000">
                    <a:solidFill>
                      <a:srgbClr val="000000"/>
                    </a:solidFill>
                    <a:latin typeface="Arial"/>
                  </a:rPr>
                  <a:t>Age</a:t>
                </a:r>
              </a:p>
            </c:rich>
          </c:tx>
          <c:layout>
            <c:manualLayout>
              <c:xMode val="edge"/>
              <c:yMode val="edge"/>
              <c:x val="0.5692363362667902"/>
              <c:y val="0.9051776388776144"/>
            </c:manualLayout>
          </c:layout>
          <c:overlay val="0"/>
        </c:title>
        <c:numFmt formatCode="General" sourceLinked="1"/>
        <c:majorTickMark val="out"/>
        <c:minorTickMark val="none"/>
        <c:tickLblPos val="nextTo"/>
        <c:spPr>
          <a:ln/>
        </c:spPr>
        <c:txPr>
          <a:bodyPr rot="0"/>
          <a:lstStyle/>
          <a:p>
            <a:pPr lvl="0">
              <a:defRPr b="0" i="0" sz="1000">
                <a:solidFill>
                  <a:srgbClr val="000000"/>
                </a:solidFill>
                <a:latin typeface="Arial"/>
              </a:defRPr>
            </a:pPr>
          </a:p>
        </c:txPr>
        <c:crossAx val="93890078"/>
      </c:valAx>
      <c:valAx>
        <c:axId val="93890078"/>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quot;£&quot;#,##0" sourceLinked="0"/>
        <c:majorTickMark val="out"/>
        <c:minorTickMark val="none"/>
        <c:tickLblPos val="nextTo"/>
        <c:spPr>
          <a:ln/>
        </c:spPr>
        <c:txPr>
          <a:bodyPr rot="0"/>
          <a:lstStyle/>
          <a:p>
            <a:pPr lvl="0">
              <a:defRPr b="0" i="0" sz="1000">
                <a:solidFill>
                  <a:srgbClr val="000000"/>
                </a:solidFill>
                <a:latin typeface="Arial"/>
              </a:defRPr>
            </a:pPr>
          </a:p>
        </c:txPr>
        <c:crossAx val="1700549550"/>
      </c:valAx>
    </c:plotArea>
    <c:legend>
      <c:legendPos val="t"/>
      <c:layout>
        <c:manualLayout>
          <c:xMode val="edge"/>
          <c:yMode val="edge"/>
          <c:x val="0.1575285626061448"/>
          <c:y val="0.13547754897804587"/>
        </c:manualLayout>
      </c:layout>
      <c:overlay val="0"/>
      <c:txPr>
        <a:bodyPr/>
        <a:lstStyle/>
        <a:p>
          <a:pPr lvl="0">
            <a:defRPr b="1" i="0" sz="1000">
              <a:solidFill>
                <a:srgbClr val="1A1A1A"/>
              </a:solidFill>
              <a:latin typeface="+mn-lt"/>
            </a:defRPr>
          </a:pPr>
        </a:p>
      </c:txPr>
    </c:legend>
    <c:plotVisOnly val="1"/>
  </c:chart>
  <c:spPr>
    <a:solidFill>
      <a:srgbClr val="FFFFFF"/>
    </a:solidFill>
  </c:spPr>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31</xdr:row>
      <xdr:rowOff>66675</xdr:rowOff>
    </xdr:from>
    <xdr:ext cx="6819900" cy="1990725"/>
    <xdr:graphicFrame>
      <xdr:nvGraphicFramePr>
        <xdr:cNvPr id="922674899"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4210050</xdr:colOff>
      <xdr:row>0</xdr:row>
      <xdr:rowOff>19050</xdr:rowOff>
    </xdr:from>
    <xdr:ext cx="1381125" cy="342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4162425</xdr:colOff>
      <xdr:row>0</xdr:row>
      <xdr:rowOff>9525</xdr:rowOff>
    </xdr:from>
    <xdr:ext cx="1381125" cy="342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E8BCE"/>
      </a:accent1>
      <a:accent2>
        <a:srgbClr val="7F7F7F"/>
      </a:accent2>
      <a:accent3>
        <a:srgbClr val="26AA26"/>
      </a:accent3>
      <a:accent4>
        <a:srgbClr val="7860B4"/>
      </a:accent4>
      <a:accent5>
        <a:srgbClr val="C04E4E"/>
      </a:accent5>
      <a:accent6>
        <a:srgbClr val="846648"/>
      </a:accent6>
      <a:hlink>
        <a:srgbClr val="4C92AE"/>
      </a:hlink>
      <a:folHlink>
        <a:srgbClr val="4C92AE"/>
      </a:folHlink>
    </a:clrScheme>
    <a:fontScheme name="Sheets">
      <a:majorFont>
        <a:latin typeface="Tahoma"/>
        <a:ea typeface="Tahoma"/>
        <a:cs typeface="Tahoma"/>
      </a:majorFont>
      <a:minorFont>
        <a:latin typeface="Tahoma"/>
        <a:ea typeface="Tahoma"/>
        <a:cs typeface="Taho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rtex42.com/Calculators/retirement-calculator.html" TargetMode="External"/><Relationship Id="rId2" Type="http://schemas.openxmlformats.org/officeDocument/2006/relationships/hyperlink" Target="https://www.vertex42.com/Calculators/home-mortgage-calculator.html" TargetMode="External"/><Relationship Id="rId3" Type="http://schemas.openxmlformats.org/officeDocument/2006/relationships/hyperlink" Target="https://www.vertex42.com/Calculators/401k-savings-calculator.html" TargetMode="External"/><Relationship Id="rId4" Type="http://schemas.openxmlformats.org/officeDocument/2006/relationships/hyperlink" Target="https://www.vertex42.com/Calculators/retirement-withdrawal-calculator.html" TargetMode="External"/><Relationship Id="rId5" Type="http://schemas.openxmlformats.org/officeDocument/2006/relationships/hyperlink" Target="https://www.vertex42.com/ExcelTemplates/personal-budget-spreadsheet.html" TargetMode="External"/><Relationship Id="rId6" Type="http://schemas.openxmlformats.org/officeDocument/2006/relationships/hyperlink" Target="https://www.vertex42.com/ExcelTips/workbook.html"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rtex42.com/Calculators/retirement-calculator.html" TargetMode="External"/><Relationship Id="rId2" Type="http://schemas.openxmlformats.org/officeDocument/2006/relationships/hyperlink" Target="https://www.vertex42.com/licensing/EULA_personaluse.html" TargetMode="External"/><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6.43"/>
    <col customWidth="1" min="2" max="2" width="6.71"/>
    <col customWidth="1" min="3" max="3" width="7.57"/>
    <col customWidth="1" min="4" max="4" width="8.86"/>
    <col customWidth="1" min="5" max="5" width="13.0"/>
    <col customWidth="1" min="6" max="6" width="4.71"/>
    <col customWidth="1" min="7" max="7" width="11.57"/>
    <col customWidth="1" min="8" max="8" width="10.86"/>
    <col customWidth="1" min="9" max="9" width="12.14"/>
    <col customWidth="1" min="10" max="10" width="10.29"/>
    <col customWidth="1" min="11" max="11" width="15.0"/>
    <col customWidth="1" min="12" max="12" width="4.14"/>
    <col customWidth="1" min="13" max="13" width="37.86"/>
    <col customWidth="1" min="14" max="14" width="14.43"/>
    <col customWidth="1" min="15" max="15" width="11.43"/>
    <col customWidth="1" min="16" max="16" width="44.86"/>
    <col customWidth="1" min="17" max="17" width="13.29"/>
    <col customWidth="1" min="18" max="26" width="9.14"/>
  </cols>
  <sheetData>
    <row r="1" ht="30.0" hidden="1" customHeight="1">
      <c r="A1" s="1" t="s">
        <v>0</v>
      </c>
      <c r="B1" s="1"/>
      <c r="C1" s="1"/>
      <c r="D1" s="1"/>
      <c r="E1" s="1"/>
      <c r="F1" s="1"/>
      <c r="G1" s="1"/>
      <c r="H1" s="1"/>
      <c r="I1" s="1"/>
      <c r="J1" s="1"/>
      <c r="K1" s="1"/>
    </row>
    <row r="2" ht="12.0" hidden="1" customHeight="1">
      <c r="M2" s="2"/>
    </row>
    <row r="3" ht="12.0" hidden="1" customHeight="1">
      <c r="A3" s="3" t="s">
        <v>1</v>
      </c>
      <c r="B3" s="4"/>
      <c r="C3" s="5"/>
      <c r="D3" s="5"/>
      <c r="E3" s="5"/>
      <c r="G3" s="3" t="s">
        <v>2</v>
      </c>
      <c r="H3" s="4"/>
      <c r="I3" s="5"/>
      <c r="K3" s="6" t="s">
        <v>3</v>
      </c>
    </row>
    <row r="4" ht="12.0" hidden="1" customHeight="1">
      <c r="A4" s="7"/>
      <c r="B4" s="6" t="s">
        <v>4</v>
      </c>
      <c r="H4" s="6" t="s">
        <v>4</v>
      </c>
    </row>
    <row r="5" ht="12.0" hidden="1" customHeight="1">
      <c r="A5" s="7"/>
      <c r="H5" s="6" t="s">
        <v>5</v>
      </c>
    </row>
    <row r="6" ht="12.0" hidden="1" customHeight="1">
      <c r="A6" s="7"/>
      <c r="H6" s="6" t="s">
        <v>6</v>
      </c>
    </row>
    <row r="7" ht="12.0" customHeight="1">
      <c r="A7" s="7"/>
    </row>
    <row r="8" ht="12.0" customHeight="1">
      <c r="A8" s="8" t="s">
        <v>7</v>
      </c>
      <c r="B8" s="8"/>
      <c r="C8" s="8"/>
      <c r="D8" s="8"/>
      <c r="E8" s="8"/>
      <c r="F8" s="9"/>
      <c r="G8" s="10" t="s">
        <v>8</v>
      </c>
      <c r="H8" s="10"/>
      <c r="I8" s="10"/>
      <c r="J8" s="10"/>
      <c r="K8" s="10"/>
      <c r="M8" s="7"/>
    </row>
    <row r="9" ht="15.0" customHeight="1">
      <c r="A9" s="11"/>
      <c r="B9" s="12"/>
      <c r="C9" s="12"/>
      <c r="D9" s="12" t="s">
        <v>9</v>
      </c>
      <c r="E9" s="13">
        <v>50.0</v>
      </c>
      <c r="G9" s="14"/>
      <c r="H9" s="14"/>
      <c r="I9" s="14"/>
      <c r="J9" s="15" t="s">
        <v>10</v>
      </c>
      <c r="K9" s="16">
        <v>30000.0</v>
      </c>
      <c r="M9" s="17"/>
    </row>
    <row r="10" ht="15.0" customHeight="1">
      <c r="A10" s="11"/>
      <c r="B10" s="12"/>
      <c r="C10" s="12"/>
      <c r="D10" s="12" t="s">
        <v>11</v>
      </c>
      <c r="E10" s="18">
        <v>65.0</v>
      </c>
      <c r="G10" s="14"/>
      <c r="H10" s="14"/>
      <c r="I10" s="19"/>
      <c r="J10" s="20" t="s">
        <v>12</v>
      </c>
      <c r="K10" s="21">
        <f>FV(E17,(E10-E9),,-K9)</f>
        <v>37506.962</v>
      </c>
      <c r="M10" s="22"/>
      <c r="N10" s="23"/>
      <c r="O10" s="23"/>
      <c r="P10" s="23"/>
    </row>
    <row r="11" ht="15.0" customHeight="1">
      <c r="A11" s="11"/>
      <c r="B11" s="12"/>
      <c r="C11" s="12"/>
      <c r="D11" s="12" t="s">
        <v>13</v>
      </c>
      <c r="E11" s="18">
        <v>25.0</v>
      </c>
      <c r="G11" s="14"/>
      <c r="H11" s="14"/>
      <c r="I11" s="14"/>
      <c r="J11" s="20" t="s">
        <v>14</v>
      </c>
      <c r="K11" s="21">
        <f>PV(((1+E16)/(1+E17)-1)/E43,E11*E43,-IF(E44=1,K10/E43,K10/(1+E17)/E43),,1)</f>
        <v>790724.3502</v>
      </c>
      <c r="M11" s="22" t="s">
        <v>15</v>
      </c>
      <c r="N11" s="24">
        <f>K9</f>
        <v>30000</v>
      </c>
      <c r="O11" s="23"/>
      <c r="P11" s="23"/>
    </row>
    <row r="12" ht="15.0" customHeight="1">
      <c r="A12" s="11"/>
      <c r="B12" s="12"/>
      <c r="C12" s="12"/>
      <c r="D12" s="12" t="s">
        <v>16</v>
      </c>
      <c r="E12" s="25">
        <f>E10-E9</f>
        <v>15</v>
      </c>
      <c r="G12" s="14"/>
      <c r="H12" s="14"/>
      <c r="I12" s="14"/>
      <c r="J12" s="14"/>
      <c r="K12" s="14"/>
      <c r="M12" s="23" t="s">
        <v>17</v>
      </c>
      <c r="N12" s="23">
        <f>E10</f>
        <v>65</v>
      </c>
      <c r="O12" s="23"/>
      <c r="P12" s="23"/>
    </row>
    <row r="13" ht="15.0" customHeight="1">
      <c r="A13" s="11"/>
      <c r="B13" s="12"/>
      <c r="C13" s="12"/>
      <c r="D13" s="12"/>
      <c r="E13" s="12"/>
      <c r="G13" s="26" t="s">
        <v>18</v>
      </c>
      <c r="H13" s="27"/>
      <c r="I13" s="27"/>
      <c r="J13" s="27"/>
      <c r="K13" s="28"/>
      <c r="M13" s="29" t="s">
        <v>19</v>
      </c>
      <c r="N13" s="30">
        <f>K30</f>
        <v>27009.74649</v>
      </c>
      <c r="O13" s="23" t="s">
        <v>20</v>
      </c>
      <c r="P13" s="31" t="s">
        <v>21</v>
      </c>
      <c r="Q13" s="24">
        <f>N11</f>
        <v>30000</v>
      </c>
      <c r="R13" s="23"/>
    </row>
    <row r="14" ht="15.0" customHeight="1">
      <c r="A14" s="32" t="s">
        <v>22</v>
      </c>
      <c r="B14" s="33"/>
      <c r="C14" s="33"/>
      <c r="D14" s="33"/>
      <c r="E14" s="33"/>
      <c r="G14" s="14"/>
      <c r="H14" s="14"/>
      <c r="I14" s="14"/>
      <c r="J14" s="15" t="s">
        <v>23</v>
      </c>
      <c r="K14" s="34">
        <v>100000.0</v>
      </c>
      <c r="P14" s="23"/>
    </row>
    <row r="15" ht="15.0" customHeight="1">
      <c r="A15" s="11"/>
      <c r="B15" s="12"/>
      <c r="C15" s="12"/>
      <c r="D15" s="12" t="s">
        <v>24</v>
      </c>
      <c r="E15" s="35">
        <v>0.05</v>
      </c>
      <c r="G15" s="14"/>
      <c r="H15" s="14"/>
      <c r="I15" s="14"/>
      <c r="J15" s="20" t="s">
        <v>25</v>
      </c>
      <c r="K15" s="21">
        <f>-FV(E15/E43,(E10-E9)*E43,0,K14,0)</f>
        <v>207892.8179</v>
      </c>
      <c r="M15" s="36"/>
      <c r="N15" s="23"/>
      <c r="O15" s="23"/>
      <c r="P15" s="23"/>
    </row>
    <row r="16" ht="15.0" customHeight="1">
      <c r="A16" s="11"/>
      <c r="B16" s="12"/>
      <c r="C16" s="12"/>
      <c r="D16" s="12" t="s">
        <v>26</v>
      </c>
      <c r="E16" s="37">
        <v>0.03</v>
      </c>
      <c r="G16" s="14"/>
      <c r="H16" s="14"/>
      <c r="I16" s="14"/>
      <c r="J16" s="20" t="s">
        <v>27</v>
      </c>
      <c r="K16" s="21">
        <f>IF(E21=E15,(E27/E43)*((E12*E43)*(1+E15/E43)^(E12*E43))/(1+E21/E43),(E27/E43)*((1+E21/E43)^(E12*E43)-(1+E15/E43)^(E12*E43))/(E21/E43-E15/E43))</f>
        <v>0</v>
      </c>
      <c r="M16" s="23" t="s">
        <v>28</v>
      </c>
      <c r="N16" s="23"/>
      <c r="O16" s="23"/>
      <c r="P16" s="23"/>
    </row>
    <row r="17" ht="15.0" customHeight="1">
      <c r="A17" s="11"/>
      <c r="B17" s="12"/>
      <c r="C17" s="12"/>
      <c r="D17" s="12" t="s">
        <v>29</v>
      </c>
      <c r="E17" s="37">
        <v>0.015</v>
      </c>
      <c r="G17" s="14"/>
      <c r="H17" s="14"/>
      <c r="I17" s="14"/>
      <c r="J17" s="14"/>
      <c r="K17" s="38"/>
      <c r="M17" s="23" t="s">
        <v>30</v>
      </c>
      <c r="N17" s="23"/>
      <c r="O17" s="23"/>
      <c r="P17" s="23"/>
    </row>
    <row r="18" ht="15.0" customHeight="1">
      <c r="A18" s="11"/>
      <c r="B18" s="12"/>
      <c r="C18" s="12"/>
      <c r="D18" s="12"/>
      <c r="E18" s="12"/>
      <c r="F18" s="39"/>
      <c r="G18" s="26" t="s">
        <v>31</v>
      </c>
      <c r="H18" s="27"/>
      <c r="I18" s="27"/>
      <c r="J18" s="27"/>
      <c r="K18" s="28"/>
      <c r="M18" s="23" t="s">
        <v>32</v>
      </c>
      <c r="N18" s="23"/>
      <c r="O18" s="23"/>
      <c r="P18" s="23"/>
    </row>
    <row r="19" ht="15.0" customHeight="1">
      <c r="A19" s="32" t="s">
        <v>33</v>
      </c>
      <c r="B19" s="33"/>
      <c r="C19" s="33"/>
      <c r="D19" s="33"/>
      <c r="E19" s="33"/>
      <c r="G19" s="14"/>
      <c r="H19" s="40"/>
      <c r="I19" s="14"/>
      <c r="J19" s="20" t="s">
        <v>34</v>
      </c>
      <c r="K19" s="18">
        <f>E10</f>
        <v>65</v>
      </c>
      <c r="M19" s="23" t="s">
        <v>35</v>
      </c>
      <c r="N19" s="23"/>
      <c r="O19" s="23"/>
      <c r="P19" s="23"/>
    </row>
    <row r="20" ht="15.0" customHeight="1">
      <c r="A20" s="11"/>
      <c r="B20" s="12"/>
      <c r="C20" s="12"/>
      <c r="D20" s="12" t="s">
        <v>36</v>
      </c>
      <c r="E20" s="41">
        <v>0.0</v>
      </c>
      <c r="G20" s="14"/>
      <c r="H20" s="14"/>
      <c r="I20" s="14"/>
      <c r="J20" s="20" t="s">
        <v>37</v>
      </c>
      <c r="K20" s="34">
        <v>0.0</v>
      </c>
      <c r="M20" s="23" t="s">
        <v>38</v>
      </c>
      <c r="N20" s="23"/>
      <c r="O20" s="23"/>
      <c r="P20" s="23"/>
    </row>
    <row r="21" ht="15.0" customHeight="1">
      <c r="A21" s="11"/>
      <c r="B21" s="12"/>
      <c r="C21" s="12"/>
      <c r="D21" s="12" t="s">
        <v>39</v>
      </c>
      <c r="E21" s="35">
        <v>0.0</v>
      </c>
      <c r="F21" s="39"/>
      <c r="G21" s="14"/>
      <c r="H21" s="14"/>
      <c r="I21" s="14"/>
      <c r="J21" s="20" t="s">
        <v>40</v>
      </c>
      <c r="K21" s="37">
        <v>0.0</v>
      </c>
      <c r="M21" s="23" t="s">
        <v>41</v>
      </c>
      <c r="N21" s="23"/>
      <c r="O21" s="23"/>
      <c r="P21" s="23"/>
    </row>
    <row r="22" ht="15.0" customHeight="1">
      <c r="A22" s="11"/>
      <c r="B22" s="12"/>
      <c r="C22" s="12"/>
      <c r="D22" s="12"/>
      <c r="E22" s="12"/>
      <c r="G22" s="14"/>
      <c r="H22" s="14"/>
      <c r="I22" s="14"/>
      <c r="J22" s="20" t="s">
        <v>42</v>
      </c>
      <c r="K22" s="18">
        <v>0.0</v>
      </c>
      <c r="M22" s="23"/>
      <c r="N22" s="23"/>
      <c r="O22" s="23"/>
      <c r="P22" s="23"/>
    </row>
    <row r="23" ht="15.0" customHeight="1">
      <c r="A23" s="32" t="s">
        <v>43</v>
      </c>
      <c r="B23" s="33"/>
      <c r="C23" s="33"/>
      <c r="D23" s="33"/>
      <c r="E23" s="33"/>
      <c r="F23" s="42"/>
      <c r="G23" s="14"/>
      <c r="H23" s="14"/>
      <c r="I23" s="14"/>
      <c r="J23" s="20" t="s">
        <v>44</v>
      </c>
      <c r="K23" s="21">
        <f>PV(E16,K19-E10-1,,-IF(K21=E16,K20*K22/(1+K21),K20*(((1+K21)/(1+E16))^K22-1)/(K21-E16)),1)</f>
        <v>0</v>
      </c>
      <c r="M23" s="23"/>
      <c r="N23" s="23"/>
      <c r="O23" s="23"/>
      <c r="P23" s="23"/>
    </row>
    <row r="24" ht="15.0" customHeight="1">
      <c r="A24" s="11"/>
      <c r="B24" s="12"/>
      <c r="C24" s="12"/>
      <c r="D24" s="12" t="s">
        <v>45</v>
      </c>
      <c r="E24" s="35">
        <v>0.0</v>
      </c>
      <c r="G24" s="14"/>
      <c r="H24" s="14"/>
      <c r="I24" s="14"/>
      <c r="J24" s="14"/>
      <c r="K24" s="14"/>
      <c r="M24" s="2"/>
    </row>
    <row r="25" ht="15.0" customHeight="1">
      <c r="A25" s="11"/>
      <c r="B25" s="12"/>
      <c r="C25" s="12"/>
      <c r="D25" s="43" t="s">
        <v>46</v>
      </c>
      <c r="E25" s="44">
        <v>0.0</v>
      </c>
      <c r="G25" s="26" t="s">
        <v>47</v>
      </c>
      <c r="H25" s="27"/>
      <c r="I25" s="27"/>
      <c r="J25" s="27"/>
      <c r="K25" s="28"/>
      <c r="M25" s="2"/>
    </row>
    <row r="26" ht="15.0" customHeight="1">
      <c r="A26" s="11"/>
      <c r="B26" s="12"/>
      <c r="C26" s="12"/>
      <c r="D26" s="43" t="s">
        <v>48</v>
      </c>
      <c r="E26" s="44">
        <v>0.0</v>
      </c>
      <c r="G26" s="14"/>
      <c r="H26" s="14"/>
      <c r="I26" s="14"/>
      <c r="J26" s="20" t="s">
        <v>49</v>
      </c>
      <c r="K26" s="34">
        <v>0.0</v>
      </c>
      <c r="M26" s="2"/>
    </row>
    <row r="27" ht="15.0" customHeight="1">
      <c r="A27" s="11"/>
      <c r="B27" s="12"/>
      <c r="C27" s="12"/>
      <c r="D27" s="12" t="s">
        <v>50</v>
      </c>
      <c r="E27" s="45">
        <f>E20*E24+E20*MIN(E24,E26)*E25</f>
        <v>0</v>
      </c>
      <c r="K27" s="46" t="str">
        <f>IF(K28&lt;0,"Note: There is a surplus. Some results might not apply.",".")</f>
        <v>.</v>
      </c>
      <c r="M27" s="2"/>
    </row>
    <row r="28" ht="15.0" customHeight="1">
      <c r="A28" s="11"/>
      <c r="B28" s="12"/>
      <c r="C28" s="12"/>
      <c r="D28" s="12"/>
      <c r="E28" s="47" t="str">
        <f>IF(E24&lt;E26,"Employer Match is NOT Maximized",".")</f>
        <v>.</v>
      </c>
      <c r="G28" s="48"/>
      <c r="H28" s="48"/>
      <c r="I28" s="48"/>
      <c r="J28" s="49" t="s">
        <v>51</v>
      </c>
      <c r="K28" s="50">
        <f>K11-K15-K16-K23-K26</f>
        <v>582831.5322</v>
      </c>
      <c r="M28" s="2"/>
    </row>
    <row r="29" ht="15.0" customHeight="1">
      <c r="B29" s="51"/>
      <c r="C29" s="51"/>
      <c r="D29" s="51"/>
      <c r="E29" s="52"/>
      <c r="G29" s="53"/>
      <c r="H29" s="53"/>
      <c r="I29" s="53"/>
      <c r="J29" s="54" t="s">
        <v>52</v>
      </c>
      <c r="K29" s="55">
        <f>IF(K10=0," - ",NPER((1+E16)/(1+E17)-1,-IF(E44=1,K10,K10/(1+E17)),K11-K28,,E44))</f>
        <v>5.73711876</v>
      </c>
      <c r="M29" s="2"/>
    </row>
    <row r="30" ht="12.0" customHeight="1">
      <c r="B30" s="51"/>
      <c r="C30" s="51"/>
      <c r="D30" s="51"/>
      <c r="E30" s="52"/>
      <c r="G30" s="56"/>
      <c r="H30" s="53"/>
      <c r="I30" s="53"/>
      <c r="J30" s="54" t="s">
        <v>53</v>
      </c>
      <c r="K30" s="57">
        <f>K28/IF(E21=E15,(E12*E43)*(1+E15/E43)^(E12*E43)/(1+E21/E43),(((1+E21/E43)^(E12*E43)-(1+E15/E43)^(E12*E43))/(E21/E43-E15/E43)))*E43</f>
        <v>27009.74649</v>
      </c>
      <c r="M30" s="2"/>
    </row>
    <row r="31" ht="12.0" customHeight="1">
      <c r="B31" s="51"/>
      <c r="C31" s="51"/>
      <c r="D31" s="51"/>
      <c r="E31" s="52"/>
      <c r="G31" s="53"/>
      <c r="H31" s="53"/>
      <c r="I31" s="53"/>
      <c r="J31" s="54" t="s">
        <v>54</v>
      </c>
      <c r="K31" s="58" t="str">
        <f>IF(((K30+E27)/E20/(1+E25))&gt;E26,(K30+E27)/E20-E26*E25,((K30+E27)/E20/(1+E25)))</f>
        <v>#DIV/0!</v>
      </c>
      <c r="M31" s="2"/>
    </row>
    <row r="32" ht="12.0" customHeight="1">
      <c r="J32" s="59"/>
      <c r="M32" s="2"/>
    </row>
    <row r="33" ht="12.0" customHeight="1">
      <c r="J33" s="59"/>
      <c r="M33" s="2"/>
    </row>
    <row r="34" ht="12.0" customHeight="1">
      <c r="J34" s="59"/>
      <c r="M34" s="2"/>
    </row>
    <row r="35" ht="12.0" customHeight="1">
      <c r="M35" s="2"/>
    </row>
    <row r="36" ht="12.0" customHeight="1"/>
    <row r="37" ht="12.0" customHeight="1">
      <c r="J37" s="60"/>
    </row>
    <row r="38" ht="12.0" customHeight="1">
      <c r="J38" s="60"/>
    </row>
    <row r="39" ht="12.0" customHeight="1">
      <c r="J39" s="60"/>
    </row>
    <row r="40" ht="12.0" customHeight="1">
      <c r="J40" s="60"/>
    </row>
    <row r="41" ht="12.0" customHeight="1">
      <c r="D41" s="61" t="s">
        <v>55</v>
      </c>
      <c r="E41" s="61" t="str">
        <f>"Goal: Saving "&amp;ROUND(K31*100,2)&amp;"% of Salary"</f>
        <v>#DIV/0!</v>
      </c>
      <c r="J41" s="60"/>
    </row>
    <row r="42" ht="12.0" customHeight="1">
      <c r="D42" s="61" t="s">
        <v>56</v>
      </c>
      <c r="E42" s="61" t="str">
        <f>"Current: Saving "&amp;ROUND(E24*100,2)&amp;"% of Salary"</f>
        <v>Current: Saving 0% of Salary</v>
      </c>
      <c r="J42" s="60"/>
    </row>
    <row r="43" ht="12.0" customHeight="1">
      <c r="A43" s="61"/>
      <c r="B43" s="61"/>
      <c r="C43" s="61"/>
      <c r="D43" s="62" t="s">
        <v>57</v>
      </c>
      <c r="E43" s="63">
        <v>1.0</v>
      </c>
      <c r="J43" s="60"/>
    </row>
    <row r="44" ht="12.0" customHeight="1">
      <c r="A44" s="61"/>
      <c r="B44" s="61"/>
      <c r="C44" s="61"/>
      <c r="D44" s="62" t="s">
        <v>58</v>
      </c>
      <c r="E44" s="63">
        <v>1.0</v>
      </c>
      <c r="J44" s="60"/>
    </row>
    <row r="45" ht="12.0" customHeight="1">
      <c r="J45" s="60"/>
    </row>
    <row r="46" ht="12.0" customHeight="1">
      <c r="A46" s="64" t="str">
        <f>"Table Based on "&amp;TEXT(K31,"0.00%")&amp;" Salary Contribution Scenario"</f>
        <v>#DIV/0!</v>
      </c>
      <c r="J46" s="60"/>
      <c r="K46" s="65" t="s">
        <v>59</v>
      </c>
    </row>
    <row r="47" ht="12.0" customHeight="1">
      <c r="A47" s="66" t="s">
        <v>60</v>
      </c>
      <c r="B47" s="66" t="s">
        <v>61</v>
      </c>
      <c r="C47" s="66" t="s">
        <v>62</v>
      </c>
      <c r="D47" s="66" t="s">
        <v>63</v>
      </c>
      <c r="E47" s="66" t="s">
        <v>64</v>
      </c>
      <c r="F47" s="66"/>
      <c r="G47" s="66" t="s">
        <v>65</v>
      </c>
      <c r="H47" s="67" t="s">
        <v>66</v>
      </c>
      <c r="I47" s="68" t="s">
        <v>67</v>
      </c>
      <c r="J47" s="67" t="s">
        <v>68</v>
      </c>
      <c r="K47" s="69" t="s">
        <v>69</v>
      </c>
    </row>
    <row r="48" ht="15.0" customHeight="1">
      <c r="A48" s="70"/>
      <c r="B48" s="70"/>
      <c r="C48" s="70"/>
      <c r="D48" s="71"/>
      <c r="E48" s="71"/>
      <c r="F48" s="71"/>
      <c r="G48" s="71"/>
      <c r="H48" s="71"/>
      <c r="I48" s="70"/>
      <c r="J48" s="70"/>
      <c r="K48" s="72">
        <f>$K$14</f>
        <v>100000</v>
      </c>
    </row>
    <row r="49" ht="12.0" customHeight="1">
      <c r="A49" s="73">
        <f t="shared" ref="A49:A122" si="1">IF(A48&lt;($E$10-$E$9)+$E$11,A48+1,NA())</f>
        <v>1</v>
      </c>
      <c r="B49" s="73">
        <f t="shared" ref="B49:B123" si="2">IF(ISERROR(A49),NA(),$E$9+A49-1)</f>
        <v>50</v>
      </c>
      <c r="C49" s="74">
        <f t="shared" ref="C49:C123" si="3">IF(ISERROR(A49),NA(),IF(B49&lt;$E$10,$E$15,$E$16))</f>
        <v>0.05</v>
      </c>
      <c r="D49" s="75">
        <f>E20</f>
        <v>0</v>
      </c>
      <c r="E49" s="76" t="str">
        <f t="shared" ref="E49:E123" si="4">IF(ISERROR(A49),NA(),IF(B49=$E$10-1,$K$26,0)+IF(A49&lt;=$E$12,$K$31*D49,0))</f>
        <v>#DIV/0!</v>
      </c>
      <c r="F49" s="76" t="str">
        <f t="shared" ref="F49:F123" si="5">IF(ISERROR(A49),NA(),"")</f>
        <v/>
      </c>
      <c r="G49" s="76" t="str">
        <f t="shared" ref="G49:G123" si="6">IF(ISERROR(A49),NA(),IF(A49&lt;=$E$12,MIN($E$25*E49,$E$26*$E$25*D49),0))</f>
        <v>#DIV/0!</v>
      </c>
      <c r="H49" s="76">
        <f t="shared" ref="H49:H123" si="7">IF(ISERROR(A49),NA(),IF(ISERROR(B49),0,IF(AND(B49&gt;=$K$19,B49&lt;($K$19+$K$22)),$K$20*(1+$K$21)^(B49-$K$19),0)))</f>
        <v>0</v>
      </c>
      <c r="I49" s="76">
        <f t="shared" ref="I49:I123" si="8">IF(ISERROR(A49),NA(),IF(B49&gt;=$E$10,D49-H49,0))</f>
        <v>0</v>
      </c>
      <c r="J49" s="77" t="str">
        <f t="shared" ref="J49:J123" si="9">IF(ISERROR(A49),NA(),FV(C49/$E$43,$E$43,-(E49+G49)/$E$43,-(K48-I49*$E$44),0)-(K48+E49+G49-I49*$E$44))</f>
        <v>#DIV/0!</v>
      </c>
      <c r="K49" s="77" t="str">
        <f t="shared" ref="K49:K123" si="10">IF(ISERROR(A49),NA(),K48+E49+G49+J49-I49)</f>
        <v>#DIV/0!</v>
      </c>
      <c r="M49" s="78"/>
    </row>
    <row r="50" ht="12.0" customHeight="1">
      <c r="A50" s="73">
        <f t="shared" si="1"/>
        <v>2</v>
      </c>
      <c r="B50" s="73">
        <f t="shared" si="2"/>
        <v>51</v>
      </c>
      <c r="C50" s="74">
        <f t="shared" si="3"/>
        <v>0.05</v>
      </c>
      <c r="D50" s="76">
        <f t="shared" ref="D50:D123" si="11">IF(ISERROR(A50),NA(),IF(B50&gt;=$E$10,$K$10*(1+$E$17)^(B50-$E$10),(1+$E$21)*D49))</f>
        <v>0</v>
      </c>
      <c r="E50" s="76" t="str">
        <f t="shared" si="4"/>
        <v>#DIV/0!</v>
      </c>
      <c r="F50" s="76" t="str">
        <f t="shared" si="5"/>
        <v/>
      </c>
      <c r="G50" s="76" t="str">
        <f t="shared" si="6"/>
        <v>#DIV/0!</v>
      </c>
      <c r="H50" s="76">
        <f t="shared" si="7"/>
        <v>0</v>
      </c>
      <c r="I50" s="76">
        <f t="shared" si="8"/>
        <v>0</v>
      </c>
      <c r="J50" s="77" t="str">
        <f t="shared" si="9"/>
        <v>#DIV/0!</v>
      </c>
      <c r="K50" s="77" t="str">
        <f t="shared" si="10"/>
        <v>#DIV/0!</v>
      </c>
      <c r="M50" s="78"/>
    </row>
    <row r="51" ht="12.0" customHeight="1">
      <c r="A51" s="73">
        <f t="shared" si="1"/>
        <v>3</v>
      </c>
      <c r="B51" s="73">
        <f t="shared" si="2"/>
        <v>52</v>
      </c>
      <c r="C51" s="74">
        <f t="shared" si="3"/>
        <v>0.05</v>
      </c>
      <c r="D51" s="76">
        <f t="shared" si="11"/>
        <v>0</v>
      </c>
      <c r="E51" s="76" t="str">
        <f t="shared" si="4"/>
        <v>#DIV/0!</v>
      </c>
      <c r="F51" s="76" t="str">
        <f t="shared" si="5"/>
        <v/>
      </c>
      <c r="G51" s="76" t="str">
        <f t="shared" si="6"/>
        <v>#DIV/0!</v>
      </c>
      <c r="H51" s="76">
        <f t="shared" si="7"/>
        <v>0</v>
      </c>
      <c r="I51" s="76">
        <f t="shared" si="8"/>
        <v>0</v>
      </c>
      <c r="J51" s="77" t="str">
        <f t="shared" si="9"/>
        <v>#DIV/0!</v>
      </c>
      <c r="K51" s="77" t="str">
        <f t="shared" si="10"/>
        <v>#DIV/0!</v>
      </c>
      <c r="M51" s="78"/>
    </row>
    <row r="52" ht="12.0" customHeight="1">
      <c r="A52" s="73">
        <f t="shared" si="1"/>
        <v>4</v>
      </c>
      <c r="B52" s="73">
        <f t="shared" si="2"/>
        <v>53</v>
      </c>
      <c r="C52" s="74">
        <f t="shared" si="3"/>
        <v>0.05</v>
      </c>
      <c r="D52" s="76">
        <f t="shared" si="11"/>
        <v>0</v>
      </c>
      <c r="E52" s="76" t="str">
        <f t="shared" si="4"/>
        <v>#DIV/0!</v>
      </c>
      <c r="F52" s="76" t="str">
        <f t="shared" si="5"/>
        <v/>
      </c>
      <c r="G52" s="76" t="str">
        <f t="shared" si="6"/>
        <v>#DIV/0!</v>
      </c>
      <c r="H52" s="76">
        <f t="shared" si="7"/>
        <v>0</v>
      </c>
      <c r="I52" s="76">
        <f t="shared" si="8"/>
        <v>0</v>
      </c>
      <c r="J52" s="77" t="str">
        <f t="shared" si="9"/>
        <v>#DIV/0!</v>
      </c>
      <c r="K52" s="77" t="str">
        <f t="shared" si="10"/>
        <v>#DIV/0!</v>
      </c>
      <c r="M52" s="78"/>
    </row>
    <row r="53" ht="12.0" customHeight="1">
      <c r="A53" s="73">
        <f t="shared" si="1"/>
        <v>5</v>
      </c>
      <c r="B53" s="73">
        <f t="shared" si="2"/>
        <v>54</v>
      </c>
      <c r="C53" s="74">
        <f t="shared" si="3"/>
        <v>0.05</v>
      </c>
      <c r="D53" s="76">
        <f t="shared" si="11"/>
        <v>0</v>
      </c>
      <c r="E53" s="76" t="str">
        <f t="shared" si="4"/>
        <v>#DIV/0!</v>
      </c>
      <c r="F53" s="76" t="str">
        <f t="shared" si="5"/>
        <v/>
      </c>
      <c r="G53" s="76" t="str">
        <f t="shared" si="6"/>
        <v>#DIV/0!</v>
      </c>
      <c r="H53" s="76">
        <f t="shared" si="7"/>
        <v>0</v>
      </c>
      <c r="I53" s="76">
        <f t="shared" si="8"/>
        <v>0</v>
      </c>
      <c r="J53" s="77" t="str">
        <f t="shared" si="9"/>
        <v>#DIV/0!</v>
      </c>
      <c r="K53" s="77" t="str">
        <f t="shared" si="10"/>
        <v>#DIV/0!</v>
      </c>
      <c r="M53" s="78"/>
    </row>
    <row r="54" ht="12.0" customHeight="1">
      <c r="A54" s="73">
        <f t="shared" si="1"/>
        <v>6</v>
      </c>
      <c r="B54" s="73">
        <f t="shared" si="2"/>
        <v>55</v>
      </c>
      <c r="C54" s="74">
        <f t="shared" si="3"/>
        <v>0.05</v>
      </c>
      <c r="D54" s="76">
        <f t="shared" si="11"/>
        <v>0</v>
      </c>
      <c r="E54" s="76" t="str">
        <f t="shared" si="4"/>
        <v>#DIV/0!</v>
      </c>
      <c r="F54" s="76" t="str">
        <f t="shared" si="5"/>
        <v/>
      </c>
      <c r="G54" s="76" t="str">
        <f t="shared" si="6"/>
        <v>#DIV/0!</v>
      </c>
      <c r="H54" s="76">
        <f t="shared" si="7"/>
        <v>0</v>
      </c>
      <c r="I54" s="76">
        <f t="shared" si="8"/>
        <v>0</v>
      </c>
      <c r="J54" s="77" t="str">
        <f t="shared" si="9"/>
        <v>#DIV/0!</v>
      </c>
      <c r="K54" s="77" t="str">
        <f t="shared" si="10"/>
        <v>#DIV/0!</v>
      </c>
      <c r="M54" s="78"/>
    </row>
    <row r="55" ht="12.0" customHeight="1">
      <c r="A55" s="73">
        <f t="shared" si="1"/>
        <v>7</v>
      </c>
      <c r="B55" s="73">
        <f t="shared" si="2"/>
        <v>56</v>
      </c>
      <c r="C55" s="74">
        <f t="shared" si="3"/>
        <v>0.05</v>
      </c>
      <c r="D55" s="76">
        <f t="shared" si="11"/>
        <v>0</v>
      </c>
      <c r="E55" s="76" t="str">
        <f t="shared" si="4"/>
        <v>#DIV/0!</v>
      </c>
      <c r="F55" s="76" t="str">
        <f t="shared" si="5"/>
        <v/>
      </c>
      <c r="G55" s="76" t="str">
        <f t="shared" si="6"/>
        <v>#DIV/0!</v>
      </c>
      <c r="H55" s="76">
        <f t="shared" si="7"/>
        <v>0</v>
      </c>
      <c r="I55" s="76">
        <f t="shared" si="8"/>
        <v>0</v>
      </c>
      <c r="J55" s="77" t="str">
        <f t="shared" si="9"/>
        <v>#DIV/0!</v>
      </c>
      <c r="K55" s="77" t="str">
        <f t="shared" si="10"/>
        <v>#DIV/0!</v>
      </c>
      <c r="M55" s="78"/>
    </row>
    <row r="56" ht="12.0" customHeight="1">
      <c r="A56" s="73">
        <f t="shared" si="1"/>
        <v>8</v>
      </c>
      <c r="B56" s="73">
        <f t="shared" si="2"/>
        <v>57</v>
      </c>
      <c r="C56" s="74">
        <f t="shared" si="3"/>
        <v>0.05</v>
      </c>
      <c r="D56" s="76">
        <f t="shared" si="11"/>
        <v>0</v>
      </c>
      <c r="E56" s="76" t="str">
        <f t="shared" si="4"/>
        <v>#DIV/0!</v>
      </c>
      <c r="F56" s="76" t="str">
        <f t="shared" si="5"/>
        <v/>
      </c>
      <c r="G56" s="76" t="str">
        <f t="shared" si="6"/>
        <v>#DIV/0!</v>
      </c>
      <c r="H56" s="76">
        <f t="shared" si="7"/>
        <v>0</v>
      </c>
      <c r="I56" s="76">
        <f t="shared" si="8"/>
        <v>0</v>
      </c>
      <c r="J56" s="77" t="str">
        <f t="shared" si="9"/>
        <v>#DIV/0!</v>
      </c>
      <c r="K56" s="77" t="str">
        <f t="shared" si="10"/>
        <v>#DIV/0!</v>
      </c>
      <c r="M56" s="78"/>
    </row>
    <row r="57" ht="12.0" customHeight="1">
      <c r="A57" s="73">
        <f t="shared" si="1"/>
        <v>9</v>
      </c>
      <c r="B57" s="73">
        <f t="shared" si="2"/>
        <v>58</v>
      </c>
      <c r="C57" s="74">
        <f t="shared" si="3"/>
        <v>0.05</v>
      </c>
      <c r="D57" s="76">
        <f t="shared" si="11"/>
        <v>0</v>
      </c>
      <c r="E57" s="76" t="str">
        <f t="shared" si="4"/>
        <v>#DIV/0!</v>
      </c>
      <c r="F57" s="76" t="str">
        <f t="shared" si="5"/>
        <v/>
      </c>
      <c r="G57" s="76" t="str">
        <f t="shared" si="6"/>
        <v>#DIV/0!</v>
      </c>
      <c r="H57" s="76">
        <f t="shared" si="7"/>
        <v>0</v>
      </c>
      <c r="I57" s="76">
        <f t="shared" si="8"/>
        <v>0</v>
      </c>
      <c r="J57" s="77" t="str">
        <f t="shared" si="9"/>
        <v>#DIV/0!</v>
      </c>
      <c r="K57" s="77" t="str">
        <f t="shared" si="10"/>
        <v>#DIV/0!</v>
      </c>
      <c r="M57" s="78"/>
    </row>
    <row r="58" ht="12.0" customHeight="1">
      <c r="A58" s="73">
        <f t="shared" si="1"/>
        <v>10</v>
      </c>
      <c r="B58" s="73">
        <f t="shared" si="2"/>
        <v>59</v>
      </c>
      <c r="C58" s="74">
        <f t="shared" si="3"/>
        <v>0.05</v>
      </c>
      <c r="D58" s="76">
        <f t="shared" si="11"/>
        <v>0</v>
      </c>
      <c r="E58" s="76" t="str">
        <f t="shared" si="4"/>
        <v>#DIV/0!</v>
      </c>
      <c r="F58" s="76" t="str">
        <f t="shared" si="5"/>
        <v/>
      </c>
      <c r="G58" s="76" t="str">
        <f t="shared" si="6"/>
        <v>#DIV/0!</v>
      </c>
      <c r="H58" s="76">
        <f t="shared" si="7"/>
        <v>0</v>
      </c>
      <c r="I58" s="76">
        <f t="shared" si="8"/>
        <v>0</v>
      </c>
      <c r="J58" s="77" t="str">
        <f t="shared" si="9"/>
        <v>#DIV/0!</v>
      </c>
      <c r="K58" s="77" t="str">
        <f t="shared" si="10"/>
        <v>#DIV/0!</v>
      </c>
      <c r="M58" s="78"/>
    </row>
    <row r="59" ht="12.0" customHeight="1">
      <c r="A59" s="73">
        <f t="shared" si="1"/>
        <v>11</v>
      </c>
      <c r="B59" s="73">
        <f t="shared" si="2"/>
        <v>60</v>
      </c>
      <c r="C59" s="74">
        <f t="shared" si="3"/>
        <v>0.05</v>
      </c>
      <c r="D59" s="76">
        <f t="shared" si="11"/>
        <v>0</v>
      </c>
      <c r="E59" s="76" t="str">
        <f t="shared" si="4"/>
        <v>#DIV/0!</v>
      </c>
      <c r="F59" s="76" t="str">
        <f t="shared" si="5"/>
        <v/>
      </c>
      <c r="G59" s="76" t="str">
        <f t="shared" si="6"/>
        <v>#DIV/0!</v>
      </c>
      <c r="H59" s="76">
        <f t="shared" si="7"/>
        <v>0</v>
      </c>
      <c r="I59" s="76">
        <f t="shared" si="8"/>
        <v>0</v>
      </c>
      <c r="J59" s="77" t="str">
        <f t="shared" si="9"/>
        <v>#DIV/0!</v>
      </c>
      <c r="K59" s="77" t="str">
        <f t="shared" si="10"/>
        <v>#DIV/0!</v>
      </c>
      <c r="M59" s="78"/>
    </row>
    <row r="60" ht="12.0" customHeight="1">
      <c r="A60" s="73">
        <f t="shared" si="1"/>
        <v>12</v>
      </c>
      <c r="B60" s="73">
        <f t="shared" si="2"/>
        <v>61</v>
      </c>
      <c r="C60" s="74">
        <f t="shared" si="3"/>
        <v>0.05</v>
      </c>
      <c r="D60" s="76">
        <f t="shared" si="11"/>
        <v>0</v>
      </c>
      <c r="E60" s="76" t="str">
        <f t="shared" si="4"/>
        <v>#DIV/0!</v>
      </c>
      <c r="F60" s="76" t="str">
        <f t="shared" si="5"/>
        <v/>
      </c>
      <c r="G60" s="76" t="str">
        <f t="shared" si="6"/>
        <v>#DIV/0!</v>
      </c>
      <c r="H60" s="76">
        <f t="shared" si="7"/>
        <v>0</v>
      </c>
      <c r="I60" s="76">
        <f t="shared" si="8"/>
        <v>0</v>
      </c>
      <c r="J60" s="77" t="str">
        <f t="shared" si="9"/>
        <v>#DIV/0!</v>
      </c>
      <c r="K60" s="77" t="str">
        <f t="shared" si="10"/>
        <v>#DIV/0!</v>
      </c>
      <c r="M60" s="78"/>
    </row>
    <row r="61" ht="12.0" customHeight="1">
      <c r="A61" s="73">
        <f t="shared" si="1"/>
        <v>13</v>
      </c>
      <c r="B61" s="73">
        <f t="shared" si="2"/>
        <v>62</v>
      </c>
      <c r="C61" s="74">
        <f t="shared" si="3"/>
        <v>0.05</v>
      </c>
      <c r="D61" s="76">
        <f t="shared" si="11"/>
        <v>0</v>
      </c>
      <c r="E61" s="76" t="str">
        <f t="shared" si="4"/>
        <v>#DIV/0!</v>
      </c>
      <c r="F61" s="76" t="str">
        <f t="shared" si="5"/>
        <v/>
      </c>
      <c r="G61" s="76" t="str">
        <f t="shared" si="6"/>
        <v>#DIV/0!</v>
      </c>
      <c r="H61" s="76">
        <f t="shared" si="7"/>
        <v>0</v>
      </c>
      <c r="I61" s="76">
        <f t="shared" si="8"/>
        <v>0</v>
      </c>
      <c r="J61" s="77" t="str">
        <f t="shared" si="9"/>
        <v>#DIV/0!</v>
      </c>
      <c r="K61" s="77" t="str">
        <f t="shared" si="10"/>
        <v>#DIV/0!</v>
      </c>
      <c r="M61" s="78"/>
    </row>
    <row r="62" ht="12.0" customHeight="1">
      <c r="A62" s="73">
        <f t="shared" si="1"/>
        <v>14</v>
      </c>
      <c r="B62" s="73">
        <f t="shared" si="2"/>
        <v>63</v>
      </c>
      <c r="C62" s="74">
        <f t="shared" si="3"/>
        <v>0.05</v>
      </c>
      <c r="D62" s="76">
        <f t="shared" si="11"/>
        <v>0</v>
      </c>
      <c r="E62" s="76" t="str">
        <f t="shared" si="4"/>
        <v>#DIV/0!</v>
      </c>
      <c r="F62" s="76" t="str">
        <f t="shared" si="5"/>
        <v/>
      </c>
      <c r="G62" s="76" t="str">
        <f t="shared" si="6"/>
        <v>#DIV/0!</v>
      </c>
      <c r="H62" s="76">
        <f t="shared" si="7"/>
        <v>0</v>
      </c>
      <c r="I62" s="76">
        <f t="shared" si="8"/>
        <v>0</v>
      </c>
      <c r="J62" s="77" t="str">
        <f t="shared" si="9"/>
        <v>#DIV/0!</v>
      </c>
      <c r="K62" s="77" t="str">
        <f t="shared" si="10"/>
        <v>#DIV/0!</v>
      </c>
      <c r="M62" s="78"/>
    </row>
    <row r="63" ht="12.0" customHeight="1">
      <c r="A63" s="73">
        <f t="shared" si="1"/>
        <v>15</v>
      </c>
      <c r="B63" s="73">
        <f t="shared" si="2"/>
        <v>64</v>
      </c>
      <c r="C63" s="74">
        <f t="shared" si="3"/>
        <v>0.05</v>
      </c>
      <c r="D63" s="76">
        <f t="shared" si="11"/>
        <v>0</v>
      </c>
      <c r="E63" s="76" t="str">
        <f t="shared" si="4"/>
        <v>#DIV/0!</v>
      </c>
      <c r="F63" s="76" t="str">
        <f t="shared" si="5"/>
        <v/>
      </c>
      <c r="G63" s="76" t="str">
        <f t="shared" si="6"/>
        <v>#DIV/0!</v>
      </c>
      <c r="H63" s="76">
        <f t="shared" si="7"/>
        <v>0</v>
      </c>
      <c r="I63" s="76">
        <f t="shared" si="8"/>
        <v>0</v>
      </c>
      <c r="J63" s="77" t="str">
        <f t="shared" si="9"/>
        <v>#DIV/0!</v>
      </c>
      <c r="K63" s="77" t="str">
        <f t="shared" si="10"/>
        <v>#DIV/0!</v>
      </c>
      <c r="M63" s="78"/>
    </row>
    <row r="64" ht="12.0" customHeight="1">
      <c r="A64" s="73">
        <f t="shared" si="1"/>
        <v>16</v>
      </c>
      <c r="B64" s="73">
        <f t="shared" si="2"/>
        <v>65</v>
      </c>
      <c r="C64" s="74">
        <f t="shared" si="3"/>
        <v>0.03</v>
      </c>
      <c r="D64" s="76">
        <f t="shared" si="11"/>
        <v>37506.962</v>
      </c>
      <c r="E64" s="76">
        <f t="shared" si="4"/>
        <v>0</v>
      </c>
      <c r="F64" s="76" t="str">
        <f t="shared" si="5"/>
        <v/>
      </c>
      <c r="G64" s="76">
        <f t="shared" si="6"/>
        <v>0</v>
      </c>
      <c r="H64" s="76">
        <f t="shared" si="7"/>
        <v>0</v>
      </c>
      <c r="I64" s="76">
        <f t="shared" si="8"/>
        <v>37506.962</v>
      </c>
      <c r="J64" s="77" t="str">
        <f t="shared" si="9"/>
        <v>#DIV/0!</v>
      </c>
      <c r="K64" s="77" t="str">
        <f t="shared" si="10"/>
        <v>#DIV/0!</v>
      </c>
      <c r="M64" s="78"/>
    </row>
    <row r="65" ht="12.0" customHeight="1">
      <c r="A65" s="73">
        <f t="shared" si="1"/>
        <v>17</v>
      </c>
      <c r="B65" s="73">
        <f t="shared" si="2"/>
        <v>66</v>
      </c>
      <c r="C65" s="74">
        <f t="shared" si="3"/>
        <v>0.03</v>
      </c>
      <c r="D65" s="76">
        <f t="shared" si="11"/>
        <v>38069.56643</v>
      </c>
      <c r="E65" s="76">
        <f t="shared" si="4"/>
        <v>0</v>
      </c>
      <c r="F65" s="76" t="str">
        <f t="shared" si="5"/>
        <v/>
      </c>
      <c r="G65" s="76">
        <f t="shared" si="6"/>
        <v>0</v>
      </c>
      <c r="H65" s="76">
        <f t="shared" si="7"/>
        <v>0</v>
      </c>
      <c r="I65" s="76">
        <f t="shared" si="8"/>
        <v>38069.56643</v>
      </c>
      <c r="J65" s="77" t="str">
        <f t="shared" si="9"/>
        <v>#DIV/0!</v>
      </c>
      <c r="K65" s="77" t="str">
        <f t="shared" si="10"/>
        <v>#DIV/0!</v>
      </c>
      <c r="M65" s="78"/>
    </row>
    <row r="66" ht="12.0" customHeight="1">
      <c r="A66" s="73">
        <f t="shared" si="1"/>
        <v>18</v>
      </c>
      <c r="B66" s="73">
        <f t="shared" si="2"/>
        <v>67</v>
      </c>
      <c r="C66" s="74">
        <f t="shared" si="3"/>
        <v>0.03</v>
      </c>
      <c r="D66" s="76">
        <f t="shared" si="11"/>
        <v>38640.60993</v>
      </c>
      <c r="E66" s="76">
        <f t="shared" si="4"/>
        <v>0</v>
      </c>
      <c r="F66" s="76" t="str">
        <f t="shared" si="5"/>
        <v/>
      </c>
      <c r="G66" s="76">
        <f t="shared" si="6"/>
        <v>0</v>
      </c>
      <c r="H66" s="76">
        <f t="shared" si="7"/>
        <v>0</v>
      </c>
      <c r="I66" s="76">
        <f t="shared" si="8"/>
        <v>38640.60993</v>
      </c>
      <c r="J66" s="77" t="str">
        <f t="shared" si="9"/>
        <v>#DIV/0!</v>
      </c>
      <c r="K66" s="77" t="str">
        <f t="shared" si="10"/>
        <v>#DIV/0!</v>
      </c>
      <c r="M66" s="78"/>
    </row>
    <row r="67" ht="12.0" customHeight="1">
      <c r="A67" s="73">
        <f t="shared" si="1"/>
        <v>19</v>
      </c>
      <c r="B67" s="73">
        <f t="shared" si="2"/>
        <v>68</v>
      </c>
      <c r="C67" s="74">
        <f t="shared" si="3"/>
        <v>0.03</v>
      </c>
      <c r="D67" s="76">
        <f t="shared" si="11"/>
        <v>39220.21907</v>
      </c>
      <c r="E67" s="76">
        <f t="shared" si="4"/>
        <v>0</v>
      </c>
      <c r="F67" s="76" t="str">
        <f t="shared" si="5"/>
        <v/>
      </c>
      <c r="G67" s="76">
        <f t="shared" si="6"/>
        <v>0</v>
      </c>
      <c r="H67" s="76">
        <f t="shared" si="7"/>
        <v>0</v>
      </c>
      <c r="I67" s="76">
        <f t="shared" si="8"/>
        <v>39220.21907</v>
      </c>
      <c r="J67" s="77" t="str">
        <f t="shared" si="9"/>
        <v>#DIV/0!</v>
      </c>
      <c r="K67" s="77" t="str">
        <f t="shared" si="10"/>
        <v>#DIV/0!</v>
      </c>
      <c r="M67" s="78"/>
    </row>
    <row r="68" ht="12.0" customHeight="1">
      <c r="A68" s="73">
        <f t="shared" si="1"/>
        <v>20</v>
      </c>
      <c r="B68" s="73">
        <f t="shared" si="2"/>
        <v>69</v>
      </c>
      <c r="C68" s="74">
        <f t="shared" si="3"/>
        <v>0.03</v>
      </c>
      <c r="D68" s="76">
        <f t="shared" si="11"/>
        <v>39808.52236</v>
      </c>
      <c r="E68" s="76">
        <f t="shared" si="4"/>
        <v>0</v>
      </c>
      <c r="F68" s="76" t="str">
        <f t="shared" si="5"/>
        <v/>
      </c>
      <c r="G68" s="76">
        <f t="shared" si="6"/>
        <v>0</v>
      </c>
      <c r="H68" s="76">
        <f t="shared" si="7"/>
        <v>0</v>
      </c>
      <c r="I68" s="76">
        <f t="shared" si="8"/>
        <v>39808.52236</v>
      </c>
      <c r="J68" s="77" t="str">
        <f t="shared" si="9"/>
        <v>#DIV/0!</v>
      </c>
      <c r="K68" s="77" t="str">
        <f t="shared" si="10"/>
        <v>#DIV/0!</v>
      </c>
      <c r="M68" s="78"/>
    </row>
    <row r="69" ht="12.0" customHeight="1">
      <c r="A69" s="73">
        <f t="shared" si="1"/>
        <v>21</v>
      </c>
      <c r="B69" s="73">
        <f t="shared" si="2"/>
        <v>70</v>
      </c>
      <c r="C69" s="74">
        <f t="shared" si="3"/>
        <v>0.03</v>
      </c>
      <c r="D69" s="76">
        <f t="shared" si="11"/>
        <v>40405.6502</v>
      </c>
      <c r="E69" s="76">
        <f t="shared" si="4"/>
        <v>0</v>
      </c>
      <c r="F69" s="76" t="str">
        <f t="shared" si="5"/>
        <v/>
      </c>
      <c r="G69" s="76">
        <f t="shared" si="6"/>
        <v>0</v>
      </c>
      <c r="H69" s="76">
        <f t="shared" si="7"/>
        <v>0</v>
      </c>
      <c r="I69" s="76">
        <f t="shared" si="8"/>
        <v>40405.6502</v>
      </c>
      <c r="J69" s="77" t="str">
        <f t="shared" si="9"/>
        <v>#DIV/0!</v>
      </c>
      <c r="K69" s="77" t="str">
        <f t="shared" si="10"/>
        <v>#DIV/0!</v>
      </c>
      <c r="M69" s="78"/>
    </row>
    <row r="70" ht="12.0" customHeight="1">
      <c r="A70" s="73">
        <f t="shared" si="1"/>
        <v>22</v>
      </c>
      <c r="B70" s="73">
        <f t="shared" si="2"/>
        <v>71</v>
      </c>
      <c r="C70" s="74">
        <f t="shared" si="3"/>
        <v>0.03</v>
      </c>
      <c r="D70" s="76">
        <f t="shared" si="11"/>
        <v>41011.73495</v>
      </c>
      <c r="E70" s="76">
        <f t="shared" si="4"/>
        <v>0</v>
      </c>
      <c r="F70" s="76" t="str">
        <f t="shared" si="5"/>
        <v/>
      </c>
      <c r="G70" s="76">
        <f t="shared" si="6"/>
        <v>0</v>
      </c>
      <c r="H70" s="76">
        <f t="shared" si="7"/>
        <v>0</v>
      </c>
      <c r="I70" s="76">
        <f t="shared" si="8"/>
        <v>41011.73495</v>
      </c>
      <c r="J70" s="77" t="str">
        <f t="shared" si="9"/>
        <v>#DIV/0!</v>
      </c>
      <c r="K70" s="77" t="str">
        <f t="shared" si="10"/>
        <v>#DIV/0!</v>
      </c>
      <c r="M70" s="78"/>
    </row>
    <row r="71" ht="12.0" customHeight="1">
      <c r="A71" s="73">
        <f t="shared" si="1"/>
        <v>23</v>
      </c>
      <c r="B71" s="73">
        <f t="shared" si="2"/>
        <v>72</v>
      </c>
      <c r="C71" s="74">
        <f t="shared" si="3"/>
        <v>0.03</v>
      </c>
      <c r="D71" s="76">
        <f t="shared" si="11"/>
        <v>41626.91097</v>
      </c>
      <c r="E71" s="76">
        <f t="shared" si="4"/>
        <v>0</v>
      </c>
      <c r="F71" s="76" t="str">
        <f t="shared" si="5"/>
        <v/>
      </c>
      <c r="G71" s="76">
        <f t="shared" si="6"/>
        <v>0</v>
      </c>
      <c r="H71" s="76">
        <f t="shared" si="7"/>
        <v>0</v>
      </c>
      <c r="I71" s="76">
        <f t="shared" si="8"/>
        <v>41626.91097</v>
      </c>
      <c r="J71" s="77" t="str">
        <f t="shared" si="9"/>
        <v>#DIV/0!</v>
      </c>
      <c r="K71" s="77" t="str">
        <f t="shared" si="10"/>
        <v>#DIV/0!</v>
      </c>
      <c r="M71" s="78"/>
    </row>
    <row r="72" ht="12.0" customHeight="1">
      <c r="A72" s="73">
        <f t="shared" si="1"/>
        <v>24</v>
      </c>
      <c r="B72" s="73">
        <f t="shared" si="2"/>
        <v>73</v>
      </c>
      <c r="C72" s="74">
        <f t="shared" si="3"/>
        <v>0.03</v>
      </c>
      <c r="D72" s="76">
        <f t="shared" si="11"/>
        <v>42251.31464</v>
      </c>
      <c r="E72" s="76">
        <f t="shared" si="4"/>
        <v>0</v>
      </c>
      <c r="F72" s="76" t="str">
        <f t="shared" si="5"/>
        <v/>
      </c>
      <c r="G72" s="76">
        <f t="shared" si="6"/>
        <v>0</v>
      </c>
      <c r="H72" s="76">
        <f t="shared" si="7"/>
        <v>0</v>
      </c>
      <c r="I72" s="76">
        <f t="shared" si="8"/>
        <v>42251.31464</v>
      </c>
      <c r="J72" s="77" t="str">
        <f t="shared" si="9"/>
        <v>#DIV/0!</v>
      </c>
      <c r="K72" s="77" t="str">
        <f t="shared" si="10"/>
        <v>#DIV/0!</v>
      </c>
      <c r="M72" s="78"/>
    </row>
    <row r="73" ht="12.0" customHeight="1">
      <c r="A73" s="73">
        <f t="shared" si="1"/>
        <v>25</v>
      </c>
      <c r="B73" s="73">
        <f t="shared" si="2"/>
        <v>74</v>
      </c>
      <c r="C73" s="74">
        <f t="shared" si="3"/>
        <v>0.03</v>
      </c>
      <c r="D73" s="76">
        <f t="shared" si="11"/>
        <v>42885.08436</v>
      </c>
      <c r="E73" s="76">
        <f t="shared" si="4"/>
        <v>0</v>
      </c>
      <c r="F73" s="76" t="str">
        <f t="shared" si="5"/>
        <v/>
      </c>
      <c r="G73" s="76">
        <f t="shared" si="6"/>
        <v>0</v>
      </c>
      <c r="H73" s="76">
        <f t="shared" si="7"/>
        <v>0</v>
      </c>
      <c r="I73" s="76">
        <f t="shared" si="8"/>
        <v>42885.08436</v>
      </c>
      <c r="J73" s="77" t="str">
        <f t="shared" si="9"/>
        <v>#DIV/0!</v>
      </c>
      <c r="K73" s="77" t="str">
        <f t="shared" si="10"/>
        <v>#DIV/0!</v>
      </c>
      <c r="M73" s="78"/>
    </row>
    <row r="74" ht="12.0" customHeight="1">
      <c r="A74" s="73">
        <f t="shared" si="1"/>
        <v>26</v>
      </c>
      <c r="B74" s="73">
        <f t="shared" si="2"/>
        <v>75</v>
      </c>
      <c r="C74" s="74">
        <f t="shared" si="3"/>
        <v>0.03</v>
      </c>
      <c r="D74" s="76">
        <f t="shared" si="11"/>
        <v>43528.36062</v>
      </c>
      <c r="E74" s="76">
        <f t="shared" si="4"/>
        <v>0</v>
      </c>
      <c r="F74" s="76" t="str">
        <f t="shared" si="5"/>
        <v/>
      </c>
      <c r="G74" s="76">
        <f t="shared" si="6"/>
        <v>0</v>
      </c>
      <c r="H74" s="76">
        <f t="shared" si="7"/>
        <v>0</v>
      </c>
      <c r="I74" s="76">
        <f t="shared" si="8"/>
        <v>43528.36062</v>
      </c>
      <c r="J74" s="77" t="str">
        <f t="shared" si="9"/>
        <v>#DIV/0!</v>
      </c>
      <c r="K74" s="77" t="str">
        <f t="shared" si="10"/>
        <v>#DIV/0!</v>
      </c>
      <c r="M74" s="78"/>
    </row>
    <row r="75" ht="12.0" customHeight="1">
      <c r="A75" s="73">
        <f t="shared" si="1"/>
        <v>27</v>
      </c>
      <c r="B75" s="73">
        <f t="shared" si="2"/>
        <v>76</v>
      </c>
      <c r="C75" s="74">
        <f t="shared" si="3"/>
        <v>0.03</v>
      </c>
      <c r="D75" s="76">
        <f t="shared" si="11"/>
        <v>44181.28603</v>
      </c>
      <c r="E75" s="76">
        <f t="shared" si="4"/>
        <v>0</v>
      </c>
      <c r="F75" s="76" t="str">
        <f t="shared" si="5"/>
        <v/>
      </c>
      <c r="G75" s="76">
        <f t="shared" si="6"/>
        <v>0</v>
      </c>
      <c r="H75" s="76">
        <f t="shared" si="7"/>
        <v>0</v>
      </c>
      <c r="I75" s="76">
        <f t="shared" si="8"/>
        <v>44181.28603</v>
      </c>
      <c r="J75" s="77" t="str">
        <f t="shared" si="9"/>
        <v>#DIV/0!</v>
      </c>
      <c r="K75" s="77" t="str">
        <f t="shared" si="10"/>
        <v>#DIV/0!</v>
      </c>
      <c r="M75" s="78"/>
    </row>
    <row r="76" ht="12.0" customHeight="1">
      <c r="A76" s="73">
        <f t="shared" si="1"/>
        <v>28</v>
      </c>
      <c r="B76" s="73">
        <f t="shared" si="2"/>
        <v>77</v>
      </c>
      <c r="C76" s="74">
        <f t="shared" si="3"/>
        <v>0.03</v>
      </c>
      <c r="D76" s="76">
        <f t="shared" si="11"/>
        <v>44844.00532</v>
      </c>
      <c r="E76" s="76">
        <f t="shared" si="4"/>
        <v>0</v>
      </c>
      <c r="F76" s="76" t="str">
        <f t="shared" si="5"/>
        <v/>
      </c>
      <c r="G76" s="76">
        <f t="shared" si="6"/>
        <v>0</v>
      </c>
      <c r="H76" s="76">
        <f t="shared" si="7"/>
        <v>0</v>
      </c>
      <c r="I76" s="76">
        <f t="shared" si="8"/>
        <v>44844.00532</v>
      </c>
      <c r="J76" s="77" t="str">
        <f t="shared" si="9"/>
        <v>#DIV/0!</v>
      </c>
      <c r="K76" s="77" t="str">
        <f t="shared" si="10"/>
        <v>#DIV/0!</v>
      </c>
      <c r="M76" s="78"/>
    </row>
    <row r="77" ht="12.0" customHeight="1">
      <c r="A77" s="73">
        <f t="shared" si="1"/>
        <v>29</v>
      </c>
      <c r="B77" s="73">
        <f t="shared" si="2"/>
        <v>78</v>
      </c>
      <c r="C77" s="74">
        <f t="shared" si="3"/>
        <v>0.03</v>
      </c>
      <c r="D77" s="76">
        <f t="shared" si="11"/>
        <v>45516.6654</v>
      </c>
      <c r="E77" s="76">
        <f t="shared" si="4"/>
        <v>0</v>
      </c>
      <c r="F77" s="76" t="str">
        <f t="shared" si="5"/>
        <v/>
      </c>
      <c r="G77" s="76">
        <f t="shared" si="6"/>
        <v>0</v>
      </c>
      <c r="H77" s="76">
        <f t="shared" si="7"/>
        <v>0</v>
      </c>
      <c r="I77" s="76">
        <f t="shared" si="8"/>
        <v>45516.6654</v>
      </c>
      <c r="J77" s="77" t="str">
        <f t="shared" si="9"/>
        <v>#DIV/0!</v>
      </c>
      <c r="K77" s="77" t="str">
        <f t="shared" si="10"/>
        <v>#DIV/0!</v>
      </c>
      <c r="M77" s="78"/>
    </row>
    <row r="78" ht="12.0" customHeight="1">
      <c r="A78" s="73">
        <f t="shared" si="1"/>
        <v>30</v>
      </c>
      <c r="B78" s="73">
        <f t="shared" si="2"/>
        <v>79</v>
      </c>
      <c r="C78" s="74">
        <f t="shared" si="3"/>
        <v>0.03</v>
      </c>
      <c r="D78" s="76">
        <f t="shared" si="11"/>
        <v>46199.41538</v>
      </c>
      <c r="E78" s="76">
        <f t="shared" si="4"/>
        <v>0</v>
      </c>
      <c r="F78" s="76" t="str">
        <f t="shared" si="5"/>
        <v/>
      </c>
      <c r="G78" s="76">
        <f t="shared" si="6"/>
        <v>0</v>
      </c>
      <c r="H78" s="76">
        <f t="shared" si="7"/>
        <v>0</v>
      </c>
      <c r="I78" s="76">
        <f t="shared" si="8"/>
        <v>46199.41538</v>
      </c>
      <c r="J78" s="77" t="str">
        <f t="shared" si="9"/>
        <v>#DIV/0!</v>
      </c>
      <c r="K78" s="77" t="str">
        <f t="shared" si="10"/>
        <v>#DIV/0!</v>
      </c>
      <c r="M78" s="78"/>
    </row>
    <row r="79" ht="12.0" customHeight="1">
      <c r="A79" s="73">
        <f t="shared" si="1"/>
        <v>31</v>
      </c>
      <c r="B79" s="73">
        <f t="shared" si="2"/>
        <v>80</v>
      </c>
      <c r="C79" s="74">
        <f t="shared" si="3"/>
        <v>0.03</v>
      </c>
      <c r="D79" s="76">
        <f t="shared" si="11"/>
        <v>46892.40661</v>
      </c>
      <c r="E79" s="76">
        <f t="shared" si="4"/>
        <v>0</v>
      </c>
      <c r="F79" s="76" t="str">
        <f t="shared" si="5"/>
        <v/>
      </c>
      <c r="G79" s="76">
        <f t="shared" si="6"/>
        <v>0</v>
      </c>
      <c r="H79" s="76">
        <f t="shared" si="7"/>
        <v>0</v>
      </c>
      <c r="I79" s="76">
        <f t="shared" si="8"/>
        <v>46892.40661</v>
      </c>
      <c r="J79" s="77" t="str">
        <f t="shared" si="9"/>
        <v>#DIV/0!</v>
      </c>
      <c r="K79" s="77" t="str">
        <f t="shared" si="10"/>
        <v>#DIV/0!</v>
      </c>
      <c r="M79" s="78"/>
    </row>
    <row r="80" ht="12.0" customHeight="1">
      <c r="A80" s="73">
        <f t="shared" si="1"/>
        <v>32</v>
      </c>
      <c r="B80" s="73">
        <f t="shared" si="2"/>
        <v>81</v>
      </c>
      <c r="C80" s="74">
        <f t="shared" si="3"/>
        <v>0.03</v>
      </c>
      <c r="D80" s="76">
        <f t="shared" si="11"/>
        <v>47595.79271</v>
      </c>
      <c r="E80" s="76">
        <f t="shared" si="4"/>
        <v>0</v>
      </c>
      <c r="F80" s="76" t="str">
        <f t="shared" si="5"/>
        <v/>
      </c>
      <c r="G80" s="76">
        <f t="shared" si="6"/>
        <v>0</v>
      </c>
      <c r="H80" s="76">
        <f t="shared" si="7"/>
        <v>0</v>
      </c>
      <c r="I80" s="76">
        <f t="shared" si="8"/>
        <v>47595.79271</v>
      </c>
      <c r="J80" s="77" t="str">
        <f t="shared" si="9"/>
        <v>#DIV/0!</v>
      </c>
      <c r="K80" s="77" t="str">
        <f t="shared" si="10"/>
        <v>#DIV/0!</v>
      </c>
      <c r="M80" s="78"/>
    </row>
    <row r="81" ht="12.0" customHeight="1">
      <c r="A81" s="73">
        <f t="shared" si="1"/>
        <v>33</v>
      </c>
      <c r="B81" s="73">
        <f t="shared" si="2"/>
        <v>82</v>
      </c>
      <c r="C81" s="74">
        <f t="shared" si="3"/>
        <v>0.03</v>
      </c>
      <c r="D81" s="76">
        <f t="shared" si="11"/>
        <v>48309.7296</v>
      </c>
      <c r="E81" s="76">
        <f t="shared" si="4"/>
        <v>0</v>
      </c>
      <c r="F81" s="76" t="str">
        <f t="shared" si="5"/>
        <v/>
      </c>
      <c r="G81" s="76">
        <f t="shared" si="6"/>
        <v>0</v>
      </c>
      <c r="H81" s="76">
        <f t="shared" si="7"/>
        <v>0</v>
      </c>
      <c r="I81" s="76">
        <f t="shared" si="8"/>
        <v>48309.7296</v>
      </c>
      <c r="J81" s="77" t="str">
        <f t="shared" si="9"/>
        <v>#DIV/0!</v>
      </c>
      <c r="K81" s="77" t="str">
        <f t="shared" si="10"/>
        <v>#DIV/0!</v>
      </c>
      <c r="M81" s="78"/>
    </row>
    <row r="82" ht="12.0" customHeight="1">
      <c r="A82" s="73">
        <f t="shared" si="1"/>
        <v>34</v>
      </c>
      <c r="B82" s="73">
        <f t="shared" si="2"/>
        <v>83</v>
      </c>
      <c r="C82" s="74">
        <f t="shared" si="3"/>
        <v>0.03</v>
      </c>
      <c r="D82" s="76">
        <f t="shared" si="11"/>
        <v>49034.37555</v>
      </c>
      <c r="E82" s="76">
        <f t="shared" si="4"/>
        <v>0</v>
      </c>
      <c r="F82" s="76" t="str">
        <f t="shared" si="5"/>
        <v/>
      </c>
      <c r="G82" s="76">
        <f t="shared" si="6"/>
        <v>0</v>
      </c>
      <c r="H82" s="76">
        <f t="shared" si="7"/>
        <v>0</v>
      </c>
      <c r="I82" s="76">
        <f t="shared" si="8"/>
        <v>49034.37555</v>
      </c>
      <c r="J82" s="77" t="str">
        <f t="shared" si="9"/>
        <v>#DIV/0!</v>
      </c>
      <c r="K82" s="77" t="str">
        <f t="shared" si="10"/>
        <v>#DIV/0!</v>
      </c>
      <c r="M82" s="78"/>
    </row>
    <row r="83" ht="12.0" customHeight="1">
      <c r="A83" s="73">
        <f t="shared" si="1"/>
        <v>35</v>
      </c>
      <c r="B83" s="73">
        <f t="shared" si="2"/>
        <v>84</v>
      </c>
      <c r="C83" s="74">
        <f t="shared" si="3"/>
        <v>0.03</v>
      </c>
      <c r="D83" s="76">
        <f t="shared" si="11"/>
        <v>49769.89118</v>
      </c>
      <c r="E83" s="76">
        <f t="shared" si="4"/>
        <v>0</v>
      </c>
      <c r="F83" s="76" t="str">
        <f t="shared" si="5"/>
        <v/>
      </c>
      <c r="G83" s="76">
        <f t="shared" si="6"/>
        <v>0</v>
      </c>
      <c r="H83" s="76">
        <f t="shared" si="7"/>
        <v>0</v>
      </c>
      <c r="I83" s="76">
        <f t="shared" si="8"/>
        <v>49769.89118</v>
      </c>
      <c r="J83" s="77" t="str">
        <f t="shared" si="9"/>
        <v>#DIV/0!</v>
      </c>
      <c r="K83" s="77" t="str">
        <f t="shared" si="10"/>
        <v>#DIV/0!</v>
      </c>
      <c r="M83" s="78"/>
    </row>
    <row r="84" ht="12.0" customHeight="1">
      <c r="A84" s="73">
        <f t="shared" si="1"/>
        <v>36</v>
      </c>
      <c r="B84" s="73">
        <f t="shared" si="2"/>
        <v>85</v>
      </c>
      <c r="C84" s="74">
        <f t="shared" si="3"/>
        <v>0.03</v>
      </c>
      <c r="D84" s="76">
        <f t="shared" si="11"/>
        <v>50516.43955</v>
      </c>
      <c r="E84" s="76">
        <f t="shared" si="4"/>
        <v>0</v>
      </c>
      <c r="F84" s="76" t="str">
        <f t="shared" si="5"/>
        <v/>
      </c>
      <c r="G84" s="76">
        <f t="shared" si="6"/>
        <v>0</v>
      </c>
      <c r="H84" s="76">
        <f t="shared" si="7"/>
        <v>0</v>
      </c>
      <c r="I84" s="76">
        <f t="shared" si="8"/>
        <v>50516.43955</v>
      </c>
      <c r="J84" s="77" t="str">
        <f t="shared" si="9"/>
        <v>#DIV/0!</v>
      </c>
      <c r="K84" s="77" t="str">
        <f t="shared" si="10"/>
        <v>#DIV/0!</v>
      </c>
      <c r="M84" s="78"/>
    </row>
    <row r="85" ht="12.0" customHeight="1">
      <c r="A85" s="73">
        <f t="shared" si="1"/>
        <v>37</v>
      </c>
      <c r="B85" s="73">
        <f t="shared" si="2"/>
        <v>86</v>
      </c>
      <c r="C85" s="74">
        <f t="shared" si="3"/>
        <v>0.03</v>
      </c>
      <c r="D85" s="76">
        <f t="shared" si="11"/>
        <v>51274.18614</v>
      </c>
      <c r="E85" s="76">
        <f t="shared" si="4"/>
        <v>0</v>
      </c>
      <c r="F85" s="76" t="str">
        <f t="shared" si="5"/>
        <v/>
      </c>
      <c r="G85" s="76">
        <f t="shared" si="6"/>
        <v>0</v>
      </c>
      <c r="H85" s="76">
        <f t="shared" si="7"/>
        <v>0</v>
      </c>
      <c r="I85" s="76">
        <f t="shared" si="8"/>
        <v>51274.18614</v>
      </c>
      <c r="J85" s="77" t="str">
        <f t="shared" si="9"/>
        <v>#DIV/0!</v>
      </c>
      <c r="K85" s="77" t="str">
        <f t="shared" si="10"/>
        <v>#DIV/0!</v>
      </c>
      <c r="M85" s="78"/>
    </row>
    <row r="86" ht="12.0" customHeight="1">
      <c r="A86" s="73">
        <f t="shared" si="1"/>
        <v>38</v>
      </c>
      <c r="B86" s="73">
        <f t="shared" si="2"/>
        <v>87</v>
      </c>
      <c r="C86" s="74">
        <f t="shared" si="3"/>
        <v>0.03</v>
      </c>
      <c r="D86" s="76">
        <f t="shared" si="11"/>
        <v>52043.29894</v>
      </c>
      <c r="E86" s="76">
        <f t="shared" si="4"/>
        <v>0</v>
      </c>
      <c r="F86" s="76" t="str">
        <f t="shared" si="5"/>
        <v/>
      </c>
      <c r="G86" s="76">
        <f t="shared" si="6"/>
        <v>0</v>
      </c>
      <c r="H86" s="76">
        <f t="shared" si="7"/>
        <v>0</v>
      </c>
      <c r="I86" s="76">
        <f t="shared" si="8"/>
        <v>52043.29894</v>
      </c>
      <c r="J86" s="77" t="str">
        <f t="shared" si="9"/>
        <v>#DIV/0!</v>
      </c>
      <c r="K86" s="77" t="str">
        <f t="shared" si="10"/>
        <v>#DIV/0!</v>
      </c>
      <c r="M86" s="78"/>
    </row>
    <row r="87" ht="12.0" customHeight="1">
      <c r="A87" s="73">
        <f t="shared" si="1"/>
        <v>39</v>
      </c>
      <c r="B87" s="73">
        <f t="shared" si="2"/>
        <v>88</v>
      </c>
      <c r="C87" s="74">
        <f t="shared" si="3"/>
        <v>0.03</v>
      </c>
      <c r="D87" s="76">
        <f t="shared" si="11"/>
        <v>52823.94842</v>
      </c>
      <c r="E87" s="76">
        <f t="shared" si="4"/>
        <v>0</v>
      </c>
      <c r="F87" s="76" t="str">
        <f t="shared" si="5"/>
        <v/>
      </c>
      <c r="G87" s="76">
        <f t="shared" si="6"/>
        <v>0</v>
      </c>
      <c r="H87" s="76">
        <f t="shared" si="7"/>
        <v>0</v>
      </c>
      <c r="I87" s="76">
        <f t="shared" si="8"/>
        <v>52823.94842</v>
      </c>
      <c r="J87" s="77" t="str">
        <f t="shared" si="9"/>
        <v>#DIV/0!</v>
      </c>
      <c r="K87" s="77" t="str">
        <f t="shared" si="10"/>
        <v>#DIV/0!</v>
      </c>
      <c r="M87" s="78"/>
    </row>
    <row r="88" ht="12.0" customHeight="1">
      <c r="A88" s="73">
        <f t="shared" si="1"/>
        <v>40</v>
      </c>
      <c r="B88" s="73">
        <f t="shared" si="2"/>
        <v>89</v>
      </c>
      <c r="C88" s="74">
        <f t="shared" si="3"/>
        <v>0.03</v>
      </c>
      <c r="D88" s="76">
        <f t="shared" si="11"/>
        <v>53616.30765</v>
      </c>
      <c r="E88" s="76">
        <f t="shared" si="4"/>
        <v>0</v>
      </c>
      <c r="F88" s="76" t="str">
        <f t="shared" si="5"/>
        <v/>
      </c>
      <c r="G88" s="76">
        <f t="shared" si="6"/>
        <v>0</v>
      </c>
      <c r="H88" s="76">
        <f t="shared" si="7"/>
        <v>0</v>
      </c>
      <c r="I88" s="76">
        <f t="shared" si="8"/>
        <v>53616.30765</v>
      </c>
      <c r="J88" s="77" t="str">
        <f t="shared" si="9"/>
        <v>#DIV/0!</v>
      </c>
      <c r="K88" s="77" t="str">
        <f t="shared" si="10"/>
        <v>#DIV/0!</v>
      </c>
      <c r="M88" s="78"/>
    </row>
    <row r="89" ht="12.0" customHeight="1">
      <c r="A89" s="73" t="str">
        <f t="shared" si="1"/>
        <v>#N/A</v>
      </c>
      <c r="B89" s="73" t="str">
        <f t="shared" si="2"/>
        <v>#N/A</v>
      </c>
      <c r="C89" s="74" t="str">
        <f t="shared" si="3"/>
        <v>#N/A</v>
      </c>
      <c r="D89" s="76" t="str">
        <f t="shared" si="11"/>
        <v>#N/A</v>
      </c>
      <c r="E89" s="76" t="str">
        <f t="shared" si="4"/>
        <v>#N/A</v>
      </c>
      <c r="F89" s="76" t="str">
        <f t="shared" si="5"/>
        <v>#N/A</v>
      </c>
      <c r="G89" s="76" t="str">
        <f t="shared" si="6"/>
        <v>#N/A</v>
      </c>
      <c r="H89" s="76" t="str">
        <f t="shared" si="7"/>
        <v>#N/A</v>
      </c>
      <c r="I89" s="76" t="str">
        <f t="shared" si="8"/>
        <v>#N/A</v>
      </c>
      <c r="J89" s="77" t="str">
        <f t="shared" si="9"/>
        <v>#N/A</v>
      </c>
      <c r="K89" s="77" t="str">
        <f t="shared" si="10"/>
        <v>#N/A</v>
      </c>
      <c r="M89" s="78"/>
    </row>
    <row r="90" ht="12.0" customHeight="1">
      <c r="A90" s="73" t="str">
        <f t="shared" si="1"/>
        <v>#N/A</v>
      </c>
      <c r="B90" s="73" t="str">
        <f t="shared" si="2"/>
        <v>#N/A</v>
      </c>
      <c r="C90" s="74" t="str">
        <f t="shared" si="3"/>
        <v>#N/A</v>
      </c>
      <c r="D90" s="76" t="str">
        <f t="shared" si="11"/>
        <v>#N/A</v>
      </c>
      <c r="E90" s="76" t="str">
        <f t="shared" si="4"/>
        <v>#N/A</v>
      </c>
      <c r="F90" s="76" t="str">
        <f t="shared" si="5"/>
        <v>#N/A</v>
      </c>
      <c r="G90" s="76" t="str">
        <f t="shared" si="6"/>
        <v>#N/A</v>
      </c>
      <c r="H90" s="76" t="str">
        <f t="shared" si="7"/>
        <v>#N/A</v>
      </c>
      <c r="I90" s="76" t="str">
        <f t="shared" si="8"/>
        <v>#N/A</v>
      </c>
      <c r="J90" s="77" t="str">
        <f t="shared" si="9"/>
        <v>#N/A</v>
      </c>
      <c r="K90" s="77" t="str">
        <f t="shared" si="10"/>
        <v>#N/A</v>
      </c>
      <c r="M90" s="78"/>
    </row>
    <row r="91" ht="12.0" customHeight="1">
      <c r="A91" s="73" t="str">
        <f t="shared" si="1"/>
        <v>#N/A</v>
      </c>
      <c r="B91" s="73" t="str">
        <f t="shared" si="2"/>
        <v>#N/A</v>
      </c>
      <c r="C91" s="74" t="str">
        <f t="shared" si="3"/>
        <v>#N/A</v>
      </c>
      <c r="D91" s="76" t="str">
        <f t="shared" si="11"/>
        <v>#N/A</v>
      </c>
      <c r="E91" s="76" t="str">
        <f t="shared" si="4"/>
        <v>#N/A</v>
      </c>
      <c r="F91" s="76" t="str">
        <f t="shared" si="5"/>
        <v>#N/A</v>
      </c>
      <c r="G91" s="76" t="str">
        <f t="shared" si="6"/>
        <v>#N/A</v>
      </c>
      <c r="H91" s="76" t="str">
        <f t="shared" si="7"/>
        <v>#N/A</v>
      </c>
      <c r="I91" s="76" t="str">
        <f t="shared" si="8"/>
        <v>#N/A</v>
      </c>
      <c r="J91" s="77" t="str">
        <f t="shared" si="9"/>
        <v>#N/A</v>
      </c>
      <c r="K91" s="77" t="str">
        <f t="shared" si="10"/>
        <v>#N/A</v>
      </c>
      <c r="M91" s="78"/>
    </row>
    <row r="92" ht="12.0" customHeight="1">
      <c r="A92" s="73" t="str">
        <f t="shared" si="1"/>
        <v>#N/A</v>
      </c>
      <c r="B92" s="73" t="str">
        <f t="shared" si="2"/>
        <v>#N/A</v>
      </c>
      <c r="C92" s="74" t="str">
        <f t="shared" si="3"/>
        <v>#N/A</v>
      </c>
      <c r="D92" s="76" t="str">
        <f t="shared" si="11"/>
        <v>#N/A</v>
      </c>
      <c r="E92" s="76" t="str">
        <f t="shared" si="4"/>
        <v>#N/A</v>
      </c>
      <c r="F92" s="76" t="str">
        <f t="shared" si="5"/>
        <v>#N/A</v>
      </c>
      <c r="G92" s="76" t="str">
        <f t="shared" si="6"/>
        <v>#N/A</v>
      </c>
      <c r="H92" s="76" t="str">
        <f t="shared" si="7"/>
        <v>#N/A</v>
      </c>
      <c r="I92" s="76" t="str">
        <f t="shared" si="8"/>
        <v>#N/A</v>
      </c>
      <c r="J92" s="77" t="str">
        <f t="shared" si="9"/>
        <v>#N/A</v>
      </c>
      <c r="K92" s="77" t="str">
        <f t="shared" si="10"/>
        <v>#N/A</v>
      </c>
      <c r="M92" s="78"/>
    </row>
    <row r="93" ht="12.0" customHeight="1">
      <c r="A93" s="73" t="str">
        <f t="shared" si="1"/>
        <v>#N/A</v>
      </c>
      <c r="B93" s="73" t="str">
        <f t="shared" si="2"/>
        <v>#N/A</v>
      </c>
      <c r="C93" s="74" t="str">
        <f t="shared" si="3"/>
        <v>#N/A</v>
      </c>
      <c r="D93" s="76" t="str">
        <f t="shared" si="11"/>
        <v>#N/A</v>
      </c>
      <c r="E93" s="76" t="str">
        <f t="shared" si="4"/>
        <v>#N/A</v>
      </c>
      <c r="F93" s="76" t="str">
        <f t="shared" si="5"/>
        <v>#N/A</v>
      </c>
      <c r="G93" s="76" t="str">
        <f t="shared" si="6"/>
        <v>#N/A</v>
      </c>
      <c r="H93" s="76" t="str">
        <f t="shared" si="7"/>
        <v>#N/A</v>
      </c>
      <c r="I93" s="76" t="str">
        <f t="shared" si="8"/>
        <v>#N/A</v>
      </c>
      <c r="J93" s="77" t="str">
        <f t="shared" si="9"/>
        <v>#N/A</v>
      </c>
      <c r="K93" s="77" t="str">
        <f t="shared" si="10"/>
        <v>#N/A</v>
      </c>
      <c r="M93" s="78"/>
    </row>
    <row r="94" ht="12.0" customHeight="1">
      <c r="A94" s="73" t="str">
        <f t="shared" si="1"/>
        <v>#N/A</v>
      </c>
      <c r="B94" s="73" t="str">
        <f t="shared" si="2"/>
        <v>#N/A</v>
      </c>
      <c r="C94" s="74" t="str">
        <f t="shared" si="3"/>
        <v>#N/A</v>
      </c>
      <c r="D94" s="76" t="str">
        <f t="shared" si="11"/>
        <v>#N/A</v>
      </c>
      <c r="E94" s="76" t="str">
        <f t="shared" si="4"/>
        <v>#N/A</v>
      </c>
      <c r="F94" s="76" t="str">
        <f t="shared" si="5"/>
        <v>#N/A</v>
      </c>
      <c r="G94" s="76" t="str">
        <f t="shared" si="6"/>
        <v>#N/A</v>
      </c>
      <c r="H94" s="76" t="str">
        <f t="shared" si="7"/>
        <v>#N/A</v>
      </c>
      <c r="I94" s="76" t="str">
        <f t="shared" si="8"/>
        <v>#N/A</v>
      </c>
      <c r="J94" s="77" t="str">
        <f t="shared" si="9"/>
        <v>#N/A</v>
      </c>
      <c r="K94" s="77" t="str">
        <f t="shared" si="10"/>
        <v>#N/A</v>
      </c>
      <c r="M94" s="78"/>
    </row>
    <row r="95" ht="12.0" customHeight="1">
      <c r="A95" s="73" t="str">
        <f t="shared" si="1"/>
        <v>#N/A</v>
      </c>
      <c r="B95" s="73" t="str">
        <f t="shared" si="2"/>
        <v>#N/A</v>
      </c>
      <c r="C95" s="74" t="str">
        <f t="shared" si="3"/>
        <v>#N/A</v>
      </c>
      <c r="D95" s="76" t="str">
        <f t="shared" si="11"/>
        <v>#N/A</v>
      </c>
      <c r="E95" s="76" t="str">
        <f t="shared" si="4"/>
        <v>#N/A</v>
      </c>
      <c r="F95" s="76" t="str">
        <f t="shared" si="5"/>
        <v>#N/A</v>
      </c>
      <c r="G95" s="76" t="str">
        <f t="shared" si="6"/>
        <v>#N/A</v>
      </c>
      <c r="H95" s="76" t="str">
        <f t="shared" si="7"/>
        <v>#N/A</v>
      </c>
      <c r="I95" s="76" t="str">
        <f t="shared" si="8"/>
        <v>#N/A</v>
      </c>
      <c r="J95" s="77" t="str">
        <f t="shared" si="9"/>
        <v>#N/A</v>
      </c>
      <c r="K95" s="77" t="str">
        <f t="shared" si="10"/>
        <v>#N/A</v>
      </c>
      <c r="M95" s="78"/>
    </row>
    <row r="96" ht="12.0" customHeight="1">
      <c r="A96" s="73" t="str">
        <f t="shared" si="1"/>
        <v>#N/A</v>
      </c>
      <c r="B96" s="73" t="str">
        <f t="shared" si="2"/>
        <v>#N/A</v>
      </c>
      <c r="C96" s="74" t="str">
        <f t="shared" si="3"/>
        <v>#N/A</v>
      </c>
      <c r="D96" s="76" t="str">
        <f t="shared" si="11"/>
        <v>#N/A</v>
      </c>
      <c r="E96" s="76" t="str">
        <f t="shared" si="4"/>
        <v>#N/A</v>
      </c>
      <c r="F96" s="76" t="str">
        <f t="shared" si="5"/>
        <v>#N/A</v>
      </c>
      <c r="G96" s="76" t="str">
        <f t="shared" si="6"/>
        <v>#N/A</v>
      </c>
      <c r="H96" s="76" t="str">
        <f t="shared" si="7"/>
        <v>#N/A</v>
      </c>
      <c r="I96" s="76" t="str">
        <f t="shared" si="8"/>
        <v>#N/A</v>
      </c>
      <c r="J96" s="77" t="str">
        <f t="shared" si="9"/>
        <v>#N/A</v>
      </c>
      <c r="K96" s="77" t="str">
        <f t="shared" si="10"/>
        <v>#N/A</v>
      </c>
      <c r="M96" s="78"/>
    </row>
    <row r="97" ht="12.0" customHeight="1">
      <c r="A97" s="73" t="str">
        <f t="shared" si="1"/>
        <v>#N/A</v>
      </c>
      <c r="B97" s="73" t="str">
        <f t="shared" si="2"/>
        <v>#N/A</v>
      </c>
      <c r="C97" s="74" t="str">
        <f t="shared" si="3"/>
        <v>#N/A</v>
      </c>
      <c r="D97" s="76" t="str">
        <f t="shared" si="11"/>
        <v>#N/A</v>
      </c>
      <c r="E97" s="76" t="str">
        <f t="shared" si="4"/>
        <v>#N/A</v>
      </c>
      <c r="F97" s="76" t="str">
        <f t="shared" si="5"/>
        <v>#N/A</v>
      </c>
      <c r="G97" s="76" t="str">
        <f t="shared" si="6"/>
        <v>#N/A</v>
      </c>
      <c r="H97" s="76" t="str">
        <f t="shared" si="7"/>
        <v>#N/A</v>
      </c>
      <c r="I97" s="76" t="str">
        <f t="shared" si="8"/>
        <v>#N/A</v>
      </c>
      <c r="J97" s="77" t="str">
        <f t="shared" si="9"/>
        <v>#N/A</v>
      </c>
      <c r="K97" s="77" t="str">
        <f t="shared" si="10"/>
        <v>#N/A</v>
      </c>
      <c r="M97" s="78"/>
    </row>
    <row r="98" ht="12.0" customHeight="1">
      <c r="A98" s="73" t="str">
        <f t="shared" si="1"/>
        <v>#N/A</v>
      </c>
      <c r="B98" s="73" t="str">
        <f t="shared" si="2"/>
        <v>#N/A</v>
      </c>
      <c r="C98" s="74" t="str">
        <f t="shared" si="3"/>
        <v>#N/A</v>
      </c>
      <c r="D98" s="76" t="str">
        <f t="shared" si="11"/>
        <v>#N/A</v>
      </c>
      <c r="E98" s="76" t="str">
        <f t="shared" si="4"/>
        <v>#N/A</v>
      </c>
      <c r="F98" s="76" t="str">
        <f t="shared" si="5"/>
        <v>#N/A</v>
      </c>
      <c r="G98" s="76" t="str">
        <f t="shared" si="6"/>
        <v>#N/A</v>
      </c>
      <c r="H98" s="76" t="str">
        <f t="shared" si="7"/>
        <v>#N/A</v>
      </c>
      <c r="I98" s="76" t="str">
        <f t="shared" si="8"/>
        <v>#N/A</v>
      </c>
      <c r="J98" s="77" t="str">
        <f t="shared" si="9"/>
        <v>#N/A</v>
      </c>
      <c r="K98" s="77" t="str">
        <f t="shared" si="10"/>
        <v>#N/A</v>
      </c>
      <c r="M98" s="78"/>
    </row>
    <row r="99" ht="12.0" customHeight="1">
      <c r="A99" s="73" t="str">
        <f t="shared" si="1"/>
        <v>#N/A</v>
      </c>
      <c r="B99" s="73" t="str">
        <f t="shared" si="2"/>
        <v>#N/A</v>
      </c>
      <c r="C99" s="74" t="str">
        <f t="shared" si="3"/>
        <v>#N/A</v>
      </c>
      <c r="D99" s="76" t="str">
        <f t="shared" si="11"/>
        <v>#N/A</v>
      </c>
      <c r="E99" s="76" t="str">
        <f t="shared" si="4"/>
        <v>#N/A</v>
      </c>
      <c r="F99" s="76" t="str">
        <f t="shared" si="5"/>
        <v>#N/A</v>
      </c>
      <c r="G99" s="76" t="str">
        <f t="shared" si="6"/>
        <v>#N/A</v>
      </c>
      <c r="H99" s="76" t="str">
        <f t="shared" si="7"/>
        <v>#N/A</v>
      </c>
      <c r="I99" s="76" t="str">
        <f t="shared" si="8"/>
        <v>#N/A</v>
      </c>
      <c r="J99" s="77" t="str">
        <f t="shared" si="9"/>
        <v>#N/A</v>
      </c>
      <c r="K99" s="77" t="str">
        <f t="shared" si="10"/>
        <v>#N/A</v>
      </c>
      <c r="M99" s="78"/>
    </row>
    <row r="100" ht="12.0" customHeight="1">
      <c r="A100" s="73" t="str">
        <f t="shared" si="1"/>
        <v>#N/A</v>
      </c>
      <c r="B100" s="73" t="str">
        <f t="shared" si="2"/>
        <v>#N/A</v>
      </c>
      <c r="C100" s="74" t="str">
        <f t="shared" si="3"/>
        <v>#N/A</v>
      </c>
      <c r="D100" s="76" t="str">
        <f t="shared" si="11"/>
        <v>#N/A</v>
      </c>
      <c r="E100" s="76" t="str">
        <f t="shared" si="4"/>
        <v>#N/A</v>
      </c>
      <c r="F100" s="76" t="str">
        <f t="shared" si="5"/>
        <v>#N/A</v>
      </c>
      <c r="G100" s="76" t="str">
        <f t="shared" si="6"/>
        <v>#N/A</v>
      </c>
      <c r="H100" s="76" t="str">
        <f t="shared" si="7"/>
        <v>#N/A</v>
      </c>
      <c r="I100" s="76" t="str">
        <f t="shared" si="8"/>
        <v>#N/A</v>
      </c>
      <c r="J100" s="77" t="str">
        <f t="shared" si="9"/>
        <v>#N/A</v>
      </c>
      <c r="K100" s="77" t="str">
        <f t="shared" si="10"/>
        <v>#N/A</v>
      </c>
      <c r="M100" s="78"/>
    </row>
    <row r="101" ht="12.0" customHeight="1">
      <c r="A101" s="73" t="str">
        <f t="shared" si="1"/>
        <v>#N/A</v>
      </c>
      <c r="B101" s="73" t="str">
        <f t="shared" si="2"/>
        <v>#N/A</v>
      </c>
      <c r="C101" s="74" t="str">
        <f t="shared" si="3"/>
        <v>#N/A</v>
      </c>
      <c r="D101" s="76" t="str">
        <f t="shared" si="11"/>
        <v>#N/A</v>
      </c>
      <c r="E101" s="76" t="str">
        <f t="shared" si="4"/>
        <v>#N/A</v>
      </c>
      <c r="F101" s="76" t="str">
        <f t="shared" si="5"/>
        <v>#N/A</v>
      </c>
      <c r="G101" s="76" t="str">
        <f t="shared" si="6"/>
        <v>#N/A</v>
      </c>
      <c r="H101" s="76" t="str">
        <f t="shared" si="7"/>
        <v>#N/A</v>
      </c>
      <c r="I101" s="76" t="str">
        <f t="shared" si="8"/>
        <v>#N/A</v>
      </c>
      <c r="J101" s="77" t="str">
        <f t="shared" si="9"/>
        <v>#N/A</v>
      </c>
      <c r="K101" s="77" t="str">
        <f t="shared" si="10"/>
        <v>#N/A</v>
      </c>
      <c r="M101" s="78"/>
    </row>
    <row r="102" ht="12.0" customHeight="1">
      <c r="A102" s="73" t="str">
        <f t="shared" si="1"/>
        <v>#N/A</v>
      </c>
      <c r="B102" s="73" t="str">
        <f t="shared" si="2"/>
        <v>#N/A</v>
      </c>
      <c r="C102" s="74" t="str">
        <f t="shared" si="3"/>
        <v>#N/A</v>
      </c>
      <c r="D102" s="76" t="str">
        <f t="shared" si="11"/>
        <v>#N/A</v>
      </c>
      <c r="E102" s="76" t="str">
        <f t="shared" si="4"/>
        <v>#N/A</v>
      </c>
      <c r="F102" s="76" t="str">
        <f t="shared" si="5"/>
        <v>#N/A</v>
      </c>
      <c r="G102" s="76" t="str">
        <f t="shared" si="6"/>
        <v>#N/A</v>
      </c>
      <c r="H102" s="76" t="str">
        <f t="shared" si="7"/>
        <v>#N/A</v>
      </c>
      <c r="I102" s="76" t="str">
        <f t="shared" si="8"/>
        <v>#N/A</v>
      </c>
      <c r="J102" s="77" t="str">
        <f t="shared" si="9"/>
        <v>#N/A</v>
      </c>
      <c r="K102" s="77" t="str">
        <f t="shared" si="10"/>
        <v>#N/A</v>
      </c>
      <c r="M102" s="78"/>
    </row>
    <row r="103" ht="12.0" customHeight="1">
      <c r="A103" s="73" t="str">
        <f t="shared" si="1"/>
        <v>#N/A</v>
      </c>
      <c r="B103" s="73" t="str">
        <f t="shared" si="2"/>
        <v>#N/A</v>
      </c>
      <c r="C103" s="74" t="str">
        <f t="shared" si="3"/>
        <v>#N/A</v>
      </c>
      <c r="D103" s="76" t="str">
        <f t="shared" si="11"/>
        <v>#N/A</v>
      </c>
      <c r="E103" s="76" t="str">
        <f t="shared" si="4"/>
        <v>#N/A</v>
      </c>
      <c r="F103" s="76" t="str">
        <f t="shared" si="5"/>
        <v>#N/A</v>
      </c>
      <c r="G103" s="76" t="str">
        <f t="shared" si="6"/>
        <v>#N/A</v>
      </c>
      <c r="H103" s="76" t="str">
        <f t="shared" si="7"/>
        <v>#N/A</v>
      </c>
      <c r="I103" s="76" t="str">
        <f t="shared" si="8"/>
        <v>#N/A</v>
      </c>
      <c r="J103" s="77" t="str">
        <f t="shared" si="9"/>
        <v>#N/A</v>
      </c>
      <c r="K103" s="77" t="str">
        <f t="shared" si="10"/>
        <v>#N/A</v>
      </c>
      <c r="M103" s="78"/>
    </row>
    <row r="104" ht="12.0" customHeight="1">
      <c r="A104" s="73" t="str">
        <f t="shared" si="1"/>
        <v>#N/A</v>
      </c>
      <c r="B104" s="73" t="str">
        <f t="shared" si="2"/>
        <v>#N/A</v>
      </c>
      <c r="C104" s="74" t="str">
        <f t="shared" si="3"/>
        <v>#N/A</v>
      </c>
      <c r="D104" s="76" t="str">
        <f t="shared" si="11"/>
        <v>#N/A</v>
      </c>
      <c r="E104" s="76" t="str">
        <f t="shared" si="4"/>
        <v>#N/A</v>
      </c>
      <c r="F104" s="76" t="str">
        <f t="shared" si="5"/>
        <v>#N/A</v>
      </c>
      <c r="G104" s="76" t="str">
        <f t="shared" si="6"/>
        <v>#N/A</v>
      </c>
      <c r="H104" s="76" t="str">
        <f t="shared" si="7"/>
        <v>#N/A</v>
      </c>
      <c r="I104" s="76" t="str">
        <f t="shared" si="8"/>
        <v>#N/A</v>
      </c>
      <c r="J104" s="77" t="str">
        <f t="shared" si="9"/>
        <v>#N/A</v>
      </c>
      <c r="K104" s="77" t="str">
        <f t="shared" si="10"/>
        <v>#N/A</v>
      </c>
      <c r="M104" s="78"/>
    </row>
    <row r="105" ht="12.0" customHeight="1">
      <c r="A105" s="73" t="str">
        <f t="shared" si="1"/>
        <v>#N/A</v>
      </c>
      <c r="B105" s="73" t="str">
        <f t="shared" si="2"/>
        <v>#N/A</v>
      </c>
      <c r="C105" s="74" t="str">
        <f t="shared" si="3"/>
        <v>#N/A</v>
      </c>
      <c r="D105" s="76" t="str">
        <f t="shared" si="11"/>
        <v>#N/A</v>
      </c>
      <c r="E105" s="76" t="str">
        <f t="shared" si="4"/>
        <v>#N/A</v>
      </c>
      <c r="F105" s="76" t="str">
        <f t="shared" si="5"/>
        <v>#N/A</v>
      </c>
      <c r="G105" s="76" t="str">
        <f t="shared" si="6"/>
        <v>#N/A</v>
      </c>
      <c r="H105" s="76" t="str">
        <f t="shared" si="7"/>
        <v>#N/A</v>
      </c>
      <c r="I105" s="76" t="str">
        <f t="shared" si="8"/>
        <v>#N/A</v>
      </c>
      <c r="J105" s="77" t="str">
        <f t="shared" si="9"/>
        <v>#N/A</v>
      </c>
      <c r="K105" s="77" t="str">
        <f t="shared" si="10"/>
        <v>#N/A</v>
      </c>
      <c r="M105" s="78"/>
    </row>
    <row r="106" ht="12.0" customHeight="1">
      <c r="A106" s="73" t="str">
        <f t="shared" si="1"/>
        <v>#N/A</v>
      </c>
      <c r="B106" s="73" t="str">
        <f t="shared" si="2"/>
        <v>#N/A</v>
      </c>
      <c r="C106" s="74" t="str">
        <f t="shared" si="3"/>
        <v>#N/A</v>
      </c>
      <c r="D106" s="76" t="str">
        <f t="shared" si="11"/>
        <v>#N/A</v>
      </c>
      <c r="E106" s="76" t="str">
        <f t="shared" si="4"/>
        <v>#N/A</v>
      </c>
      <c r="F106" s="76" t="str">
        <f t="shared" si="5"/>
        <v>#N/A</v>
      </c>
      <c r="G106" s="76" t="str">
        <f t="shared" si="6"/>
        <v>#N/A</v>
      </c>
      <c r="H106" s="76" t="str">
        <f t="shared" si="7"/>
        <v>#N/A</v>
      </c>
      <c r="I106" s="76" t="str">
        <f t="shared" si="8"/>
        <v>#N/A</v>
      </c>
      <c r="J106" s="77" t="str">
        <f t="shared" si="9"/>
        <v>#N/A</v>
      </c>
      <c r="K106" s="77" t="str">
        <f t="shared" si="10"/>
        <v>#N/A</v>
      </c>
      <c r="M106" s="78"/>
    </row>
    <row r="107" ht="12.0" customHeight="1">
      <c r="A107" s="73" t="str">
        <f t="shared" si="1"/>
        <v>#N/A</v>
      </c>
      <c r="B107" s="73" t="str">
        <f t="shared" si="2"/>
        <v>#N/A</v>
      </c>
      <c r="C107" s="74" t="str">
        <f t="shared" si="3"/>
        <v>#N/A</v>
      </c>
      <c r="D107" s="76" t="str">
        <f t="shared" si="11"/>
        <v>#N/A</v>
      </c>
      <c r="E107" s="76" t="str">
        <f t="shared" si="4"/>
        <v>#N/A</v>
      </c>
      <c r="F107" s="76" t="str">
        <f t="shared" si="5"/>
        <v>#N/A</v>
      </c>
      <c r="G107" s="76" t="str">
        <f t="shared" si="6"/>
        <v>#N/A</v>
      </c>
      <c r="H107" s="76" t="str">
        <f t="shared" si="7"/>
        <v>#N/A</v>
      </c>
      <c r="I107" s="76" t="str">
        <f t="shared" si="8"/>
        <v>#N/A</v>
      </c>
      <c r="J107" s="77" t="str">
        <f t="shared" si="9"/>
        <v>#N/A</v>
      </c>
      <c r="K107" s="77" t="str">
        <f t="shared" si="10"/>
        <v>#N/A</v>
      </c>
      <c r="M107" s="78"/>
    </row>
    <row r="108" ht="12.0" customHeight="1">
      <c r="A108" s="73" t="str">
        <f t="shared" si="1"/>
        <v>#N/A</v>
      </c>
      <c r="B108" s="73" t="str">
        <f t="shared" si="2"/>
        <v>#N/A</v>
      </c>
      <c r="C108" s="74" t="str">
        <f t="shared" si="3"/>
        <v>#N/A</v>
      </c>
      <c r="D108" s="76" t="str">
        <f t="shared" si="11"/>
        <v>#N/A</v>
      </c>
      <c r="E108" s="76" t="str">
        <f t="shared" si="4"/>
        <v>#N/A</v>
      </c>
      <c r="F108" s="76" t="str">
        <f t="shared" si="5"/>
        <v>#N/A</v>
      </c>
      <c r="G108" s="76" t="str">
        <f t="shared" si="6"/>
        <v>#N/A</v>
      </c>
      <c r="H108" s="76" t="str">
        <f t="shared" si="7"/>
        <v>#N/A</v>
      </c>
      <c r="I108" s="76" t="str">
        <f t="shared" si="8"/>
        <v>#N/A</v>
      </c>
      <c r="J108" s="77" t="str">
        <f t="shared" si="9"/>
        <v>#N/A</v>
      </c>
      <c r="K108" s="77" t="str">
        <f t="shared" si="10"/>
        <v>#N/A</v>
      </c>
      <c r="M108" s="78"/>
    </row>
    <row r="109" ht="12.0" customHeight="1">
      <c r="A109" s="73" t="str">
        <f t="shared" si="1"/>
        <v>#N/A</v>
      </c>
      <c r="B109" s="73" t="str">
        <f t="shared" si="2"/>
        <v>#N/A</v>
      </c>
      <c r="C109" s="74" t="str">
        <f t="shared" si="3"/>
        <v>#N/A</v>
      </c>
      <c r="D109" s="76" t="str">
        <f t="shared" si="11"/>
        <v>#N/A</v>
      </c>
      <c r="E109" s="76" t="str">
        <f t="shared" si="4"/>
        <v>#N/A</v>
      </c>
      <c r="F109" s="76" t="str">
        <f t="shared" si="5"/>
        <v>#N/A</v>
      </c>
      <c r="G109" s="76" t="str">
        <f t="shared" si="6"/>
        <v>#N/A</v>
      </c>
      <c r="H109" s="76" t="str">
        <f t="shared" si="7"/>
        <v>#N/A</v>
      </c>
      <c r="I109" s="76" t="str">
        <f t="shared" si="8"/>
        <v>#N/A</v>
      </c>
      <c r="J109" s="77" t="str">
        <f t="shared" si="9"/>
        <v>#N/A</v>
      </c>
      <c r="K109" s="77" t="str">
        <f t="shared" si="10"/>
        <v>#N/A</v>
      </c>
      <c r="M109" s="78"/>
    </row>
    <row r="110" ht="12.0" customHeight="1">
      <c r="A110" s="73" t="str">
        <f t="shared" si="1"/>
        <v>#N/A</v>
      </c>
      <c r="B110" s="73" t="str">
        <f t="shared" si="2"/>
        <v>#N/A</v>
      </c>
      <c r="C110" s="74" t="str">
        <f t="shared" si="3"/>
        <v>#N/A</v>
      </c>
      <c r="D110" s="76" t="str">
        <f t="shared" si="11"/>
        <v>#N/A</v>
      </c>
      <c r="E110" s="76" t="str">
        <f t="shared" si="4"/>
        <v>#N/A</v>
      </c>
      <c r="F110" s="76" t="str">
        <f t="shared" si="5"/>
        <v>#N/A</v>
      </c>
      <c r="G110" s="76" t="str">
        <f t="shared" si="6"/>
        <v>#N/A</v>
      </c>
      <c r="H110" s="76" t="str">
        <f t="shared" si="7"/>
        <v>#N/A</v>
      </c>
      <c r="I110" s="76" t="str">
        <f t="shared" si="8"/>
        <v>#N/A</v>
      </c>
      <c r="J110" s="77" t="str">
        <f t="shared" si="9"/>
        <v>#N/A</v>
      </c>
      <c r="K110" s="77" t="str">
        <f t="shared" si="10"/>
        <v>#N/A</v>
      </c>
      <c r="M110" s="78"/>
    </row>
    <row r="111" ht="12.0" customHeight="1">
      <c r="A111" s="73" t="str">
        <f t="shared" si="1"/>
        <v>#N/A</v>
      </c>
      <c r="B111" s="73" t="str">
        <f t="shared" si="2"/>
        <v>#N/A</v>
      </c>
      <c r="C111" s="74" t="str">
        <f t="shared" si="3"/>
        <v>#N/A</v>
      </c>
      <c r="D111" s="76" t="str">
        <f t="shared" si="11"/>
        <v>#N/A</v>
      </c>
      <c r="E111" s="76" t="str">
        <f t="shared" si="4"/>
        <v>#N/A</v>
      </c>
      <c r="F111" s="76" t="str">
        <f t="shared" si="5"/>
        <v>#N/A</v>
      </c>
      <c r="G111" s="76" t="str">
        <f t="shared" si="6"/>
        <v>#N/A</v>
      </c>
      <c r="H111" s="76" t="str">
        <f t="shared" si="7"/>
        <v>#N/A</v>
      </c>
      <c r="I111" s="76" t="str">
        <f t="shared" si="8"/>
        <v>#N/A</v>
      </c>
      <c r="J111" s="77" t="str">
        <f t="shared" si="9"/>
        <v>#N/A</v>
      </c>
      <c r="K111" s="77" t="str">
        <f t="shared" si="10"/>
        <v>#N/A</v>
      </c>
      <c r="M111" s="78"/>
    </row>
    <row r="112" ht="12.0" customHeight="1">
      <c r="A112" s="73" t="str">
        <f t="shared" si="1"/>
        <v>#N/A</v>
      </c>
      <c r="B112" s="73" t="str">
        <f t="shared" si="2"/>
        <v>#N/A</v>
      </c>
      <c r="C112" s="74" t="str">
        <f t="shared" si="3"/>
        <v>#N/A</v>
      </c>
      <c r="D112" s="76" t="str">
        <f t="shared" si="11"/>
        <v>#N/A</v>
      </c>
      <c r="E112" s="76" t="str">
        <f t="shared" si="4"/>
        <v>#N/A</v>
      </c>
      <c r="F112" s="76" t="str">
        <f t="shared" si="5"/>
        <v>#N/A</v>
      </c>
      <c r="G112" s="76" t="str">
        <f t="shared" si="6"/>
        <v>#N/A</v>
      </c>
      <c r="H112" s="76" t="str">
        <f t="shared" si="7"/>
        <v>#N/A</v>
      </c>
      <c r="I112" s="76" t="str">
        <f t="shared" si="8"/>
        <v>#N/A</v>
      </c>
      <c r="J112" s="77" t="str">
        <f t="shared" si="9"/>
        <v>#N/A</v>
      </c>
      <c r="K112" s="77" t="str">
        <f t="shared" si="10"/>
        <v>#N/A</v>
      </c>
      <c r="M112" s="78"/>
    </row>
    <row r="113" ht="12.0" customHeight="1">
      <c r="A113" s="73" t="str">
        <f t="shared" si="1"/>
        <v>#N/A</v>
      </c>
      <c r="B113" s="73" t="str">
        <f t="shared" si="2"/>
        <v>#N/A</v>
      </c>
      <c r="C113" s="74" t="str">
        <f t="shared" si="3"/>
        <v>#N/A</v>
      </c>
      <c r="D113" s="76" t="str">
        <f t="shared" si="11"/>
        <v>#N/A</v>
      </c>
      <c r="E113" s="76" t="str">
        <f t="shared" si="4"/>
        <v>#N/A</v>
      </c>
      <c r="F113" s="76" t="str">
        <f t="shared" si="5"/>
        <v>#N/A</v>
      </c>
      <c r="G113" s="76" t="str">
        <f t="shared" si="6"/>
        <v>#N/A</v>
      </c>
      <c r="H113" s="76" t="str">
        <f t="shared" si="7"/>
        <v>#N/A</v>
      </c>
      <c r="I113" s="76" t="str">
        <f t="shared" si="8"/>
        <v>#N/A</v>
      </c>
      <c r="J113" s="77" t="str">
        <f t="shared" si="9"/>
        <v>#N/A</v>
      </c>
      <c r="K113" s="77" t="str">
        <f t="shared" si="10"/>
        <v>#N/A</v>
      </c>
      <c r="M113" s="78"/>
    </row>
    <row r="114" ht="12.0" customHeight="1">
      <c r="A114" s="73" t="str">
        <f t="shared" si="1"/>
        <v>#N/A</v>
      </c>
      <c r="B114" s="73" t="str">
        <f t="shared" si="2"/>
        <v>#N/A</v>
      </c>
      <c r="C114" s="74" t="str">
        <f t="shared" si="3"/>
        <v>#N/A</v>
      </c>
      <c r="D114" s="76" t="str">
        <f t="shared" si="11"/>
        <v>#N/A</v>
      </c>
      <c r="E114" s="76" t="str">
        <f t="shared" si="4"/>
        <v>#N/A</v>
      </c>
      <c r="F114" s="76" t="str">
        <f t="shared" si="5"/>
        <v>#N/A</v>
      </c>
      <c r="G114" s="76" t="str">
        <f t="shared" si="6"/>
        <v>#N/A</v>
      </c>
      <c r="H114" s="76" t="str">
        <f t="shared" si="7"/>
        <v>#N/A</v>
      </c>
      <c r="I114" s="76" t="str">
        <f t="shared" si="8"/>
        <v>#N/A</v>
      </c>
      <c r="J114" s="77" t="str">
        <f t="shared" si="9"/>
        <v>#N/A</v>
      </c>
      <c r="K114" s="77" t="str">
        <f t="shared" si="10"/>
        <v>#N/A</v>
      </c>
      <c r="M114" s="78"/>
    </row>
    <row r="115" ht="12.0" customHeight="1">
      <c r="A115" s="73" t="str">
        <f t="shared" si="1"/>
        <v>#N/A</v>
      </c>
      <c r="B115" s="73" t="str">
        <f t="shared" si="2"/>
        <v>#N/A</v>
      </c>
      <c r="C115" s="74" t="str">
        <f t="shared" si="3"/>
        <v>#N/A</v>
      </c>
      <c r="D115" s="76" t="str">
        <f t="shared" si="11"/>
        <v>#N/A</v>
      </c>
      <c r="E115" s="76" t="str">
        <f t="shared" si="4"/>
        <v>#N/A</v>
      </c>
      <c r="F115" s="76" t="str">
        <f t="shared" si="5"/>
        <v>#N/A</v>
      </c>
      <c r="G115" s="76" t="str">
        <f t="shared" si="6"/>
        <v>#N/A</v>
      </c>
      <c r="H115" s="76" t="str">
        <f t="shared" si="7"/>
        <v>#N/A</v>
      </c>
      <c r="I115" s="76" t="str">
        <f t="shared" si="8"/>
        <v>#N/A</v>
      </c>
      <c r="J115" s="77" t="str">
        <f t="shared" si="9"/>
        <v>#N/A</v>
      </c>
      <c r="K115" s="77" t="str">
        <f t="shared" si="10"/>
        <v>#N/A</v>
      </c>
      <c r="M115" s="78"/>
    </row>
    <row r="116" ht="12.0" customHeight="1">
      <c r="A116" s="73" t="str">
        <f t="shared" si="1"/>
        <v>#N/A</v>
      </c>
      <c r="B116" s="73" t="str">
        <f t="shared" si="2"/>
        <v>#N/A</v>
      </c>
      <c r="C116" s="74" t="str">
        <f t="shared" si="3"/>
        <v>#N/A</v>
      </c>
      <c r="D116" s="76" t="str">
        <f t="shared" si="11"/>
        <v>#N/A</v>
      </c>
      <c r="E116" s="76" t="str">
        <f t="shared" si="4"/>
        <v>#N/A</v>
      </c>
      <c r="F116" s="76" t="str">
        <f t="shared" si="5"/>
        <v>#N/A</v>
      </c>
      <c r="G116" s="76" t="str">
        <f t="shared" si="6"/>
        <v>#N/A</v>
      </c>
      <c r="H116" s="76" t="str">
        <f t="shared" si="7"/>
        <v>#N/A</v>
      </c>
      <c r="I116" s="76" t="str">
        <f t="shared" si="8"/>
        <v>#N/A</v>
      </c>
      <c r="J116" s="77" t="str">
        <f t="shared" si="9"/>
        <v>#N/A</v>
      </c>
      <c r="K116" s="77" t="str">
        <f t="shared" si="10"/>
        <v>#N/A</v>
      </c>
    </row>
    <row r="117" ht="12.0" customHeight="1">
      <c r="A117" s="73" t="str">
        <f t="shared" si="1"/>
        <v>#N/A</v>
      </c>
      <c r="B117" s="73" t="str">
        <f t="shared" si="2"/>
        <v>#N/A</v>
      </c>
      <c r="C117" s="74" t="str">
        <f t="shared" si="3"/>
        <v>#N/A</v>
      </c>
      <c r="D117" s="76" t="str">
        <f t="shared" si="11"/>
        <v>#N/A</v>
      </c>
      <c r="E117" s="76" t="str">
        <f t="shared" si="4"/>
        <v>#N/A</v>
      </c>
      <c r="F117" s="76" t="str">
        <f t="shared" si="5"/>
        <v>#N/A</v>
      </c>
      <c r="G117" s="76" t="str">
        <f t="shared" si="6"/>
        <v>#N/A</v>
      </c>
      <c r="H117" s="76" t="str">
        <f t="shared" si="7"/>
        <v>#N/A</v>
      </c>
      <c r="I117" s="76" t="str">
        <f t="shared" si="8"/>
        <v>#N/A</v>
      </c>
      <c r="J117" s="77" t="str">
        <f t="shared" si="9"/>
        <v>#N/A</v>
      </c>
      <c r="K117" s="77" t="str">
        <f t="shared" si="10"/>
        <v>#N/A</v>
      </c>
    </row>
    <row r="118" ht="12.0" customHeight="1">
      <c r="A118" s="73" t="str">
        <f t="shared" si="1"/>
        <v>#N/A</v>
      </c>
      <c r="B118" s="73" t="str">
        <f t="shared" si="2"/>
        <v>#N/A</v>
      </c>
      <c r="C118" s="74" t="str">
        <f t="shared" si="3"/>
        <v>#N/A</v>
      </c>
      <c r="D118" s="76" t="str">
        <f t="shared" si="11"/>
        <v>#N/A</v>
      </c>
      <c r="E118" s="76" t="str">
        <f t="shared" si="4"/>
        <v>#N/A</v>
      </c>
      <c r="F118" s="76" t="str">
        <f t="shared" si="5"/>
        <v>#N/A</v>
      </c>
      <c r="G118" s="76" t="str">
        <f t="shared" si="6"/>
        <v>#N/A</v>
      </c>
      <c r="H118" s="76" t="str">
        <f t="shared" si="7"/>
        <v>#N/A</v>
      </c>
      <c r="I118" s="76" t="str">
        <f t="shared" si="8"/>
        <v>#N/A</v>
      </c>
      <c r="J118" s="77" t="str">
        <f t="shared" si="9"/>
        <v>#N/A</v>
      </c>
      <c r="K118" s="77" t="str">
        <f t="shared" si="10"/>
        <v>#N/A</v>
      </c>
    </row>
    <row r="119" ht="12.0" customHeight="1">
      <c r="A119" s="73" t="str">
        <f t="shared" si="1"/>
        <v>#N/A</v>
      </c>
      <c r="B119" s="73" t="str">
        <f t="shared" si="2"/>
        <v>#N/A</v>
      </c>
      <c r="C119" s="74" t="str">
        <f t="shared" si="3"/>
        <v>#N/A</v>
      </c>
      <c r="D119" s="76" t="str">
        <f t="shared" si="11"/>
        <v>#N/A</v>
      </c>
      <c r="E119" s="76" t="str">
        <f t="shared" si="4"/>
        <v>#N/A</v>
      </c>
      <c r="F119" s="76" t="str">
        <f t="shared" si="5"/>
        <v>#N/A</v>
      </c>
      <c r="G119" s="76" t="str">
        <f t="shared" si="6"/>
        <v>#N/A</v>
      </c>
      <c r="H119" s="76" t="str">
        <f t="shared" si="7"/>
        <v>#N/A</v>
      </c>
      <c r="I119" s="76" t="str">
        <f t="shared" si="8"/>
        <v>#N/A</v>
      </c>
      <c r="J119" s="77" t="str">
        <f t="shared" si="9"/>
        <v>#N/A</v>
      </c>
      <c r="K119" s="77" t="str">
        <f t="shared" si="10"/>
        <v>#N/A</v>
      </c>
    </row>
    <row r="120" ht="12.0" customHeight="1">
      <c r="A120" s="73" t="str">
        <f t="shared" si="1"/>
        <v>#N/A</v>
      </c>
      <c r="B120" s="73" t="str">
        <f t="shared" si="2"/>
        <v>#N/A</v>
      </c>
      <c r="C120" s="74" t="str">
        <f t="shared" si="3"/>
        <v>#N/A</v>
      </c>
      <c r="D120" s="76" t="str">
        <f t="shared" si="11"/>
        <v>#N/A</v>
      </c>
      <c r="E120" s="76" t="str">
        <f t="shared" si="4"/>
        <v>#N/A</v>
      </c>
      <c r="F120" s="76" t="str">
        <f t="shared" si="5"/>
        <v>#N/A</v>
      </c>
      <c r="G120" s="76" t="str">
        <f t="shared" si="6"/>
        <v>#N/A</v>
      </c>
      <c r="H120" s="76" t="str">
        <f t="shared" si="7"/>
        <v>#N/A</v>
      </c>
      <c r="I120" s="76" t="str">
        <f t="shared" si="8"/>
        <v>#N/A</v>
      </c>
      <c r="J120" s="77" t="str">
        <f t="shared" si="9"/>
        <v>#N/A</v>
      </c>
      <c r="K120" s="77" t="str">
        <f t="shared" si="10"/>
        <v>#N/A</v>
      </c>
    </row>
    <row r="121" ht="12.0" customHeight="1">
      <c r="A121" s="73" t="str">
        <f t="shared" si="1"/>
        <v>#N/A</v>
      </c>
      <c r="B121" s="73" t="str">
        <f t="shared" si="2"/>
        <v>#N/A</v>
      </c>
      <c r="C121" s="74" t="str">
        <f t="shared" si="3"/>
        <v>#N/A</v>
      </c>
      <c r="D121" s="76" t="str">
        <f t="shared" si="11"/>
        <v>#N/A</v>
      </c>
      <c r="E121" s="76" t="str">
        <f t="shared" si="4"/>
        <v>#N/A</v>
      </c>
      <c r="F121" s="76" t="str">
        <f t="shared" si="5"/>
        <v>#N/A</v>
      </c>
      <c r="G121" s="76" t="str">
        <f t="shared" si="6"/>
        <v>#N/A</v>
      </c>
      <c r="H121" s="76" t="str">
        <f t="shared" si="7"/>
        <v>#N/A</v>
      </c>
      <c r="I121" s="76" t="str">
        <f t="shared" si="8"/>
        <v>#N/A</v>
      </c>
      <c r="J121" s="77" t="str">
        <f t="shared" si="9"/>
        <v>#N/A</v>
      </c>
      <c r="K121" s="77" t="str">
        <f t="shared" si="10"/>
        <v>#N/A</v>
      </c>
    </row>
    <row r="122" ht="12.0" customHeight="1">
      <c r="A122" s="73" t="str">
        <f t="shared" si="1"/>
        <v>#N/A</v>
      </c>
      <c r="B122" s="73" t="str">
        <f t="shared" si="2"/>
        <v>#N/A</v>
      </c>
      <c r="C122" s="74" t="str">
        <f t="shared" si="3"/>
        <v>#N/A</v>
      </c>
      <c r="D122" s="76" t="str">
        <f t="shared" si="11"/>
        <v>#N/A</v>
      </c>
      <c r="E122" s="76" t="str">
        <f t="shared" si="4"/>
        <v>#N/A</v>
      </c>
      <c r="F122" s="76" t="str">
        <f t="shared" si="5"/>
        <v>#N/A</v>
      </c>
      <c r="G122" s="76" t="str">
        <f t="shared" si="6"/>
        <v>#N/A</v>
      </c>
      <c r="H122" s="76" t="str">
        <f t="shared" si="7"/>
        <v>#N/A</v>
      </c>
      <c r="I122" s="76" t="str">
        <f t="shared" si="8"/>
        <v>#N/A</v>
      </c>
      <c r="J122" s="77" t="str">
        <f t="shared" si="9"/>
        <v>#N/A</v>
      </c>
      <c r="K122" s="77" t="str">
        <f t="shared" si="10"/>
        <v>#N/A</v>
      </c>
    </row>
    <row r="123" ht="12.0" customHeight="1">
      <c r="A123" s="73" t="str">
        <f>IF(A121&lt;($E$10-$E$9)+$E$11,A121+1,NA())</f>
        <v>#N/A</v>
      </c>
      <c r="B123" s="73" t="str">
        <f t="shared" si="2"/>
        <v>#N/A</v>
      </c>
      <c r="C123" s="74" t="str">
        <f t="shared" si="3"/>
        <v>#N/A</v>
      </c>
      <c r="D123" s="76" t="str">
        <f t="shared" si="11"/>
        <v>#N/A</v>
      </c>
      <c r="E123" s="76" t="str">
        <f t="shared" si="4"/>
        <v>#N/A</v>
      </c>
      <c r="F123" s="76" t="str">
        <f t="shared" si="5"/>
        <v>#N/A</v>
      </c>
      <c r="G123" s="76" t="str">
        <f t="shared" si="6"/>
        <v>#N/A</v>
      </c>
      <c r="H123" s="76" t="str">
        <f t="shared" si="7"/>
        <v>#N/A</v>
      </c>
      <c r="I123" s="76" t="str">
        <f t="shared" si="8"/>
        <v>#N/A</v>
      </c>
      <c r="J123" s="77" t="str">
        <f t="shared" si="9"/>
        <v>#N/A</v>
      </c>
      <c r="K123" s="77" t="str">
        <f t="shared" si="10"/>
        <v>#N/A</v>
      </c>
    </row>
    <row r="124" ht="12.0" customHeight="1">
      <c r="A124" s="79"/>
      <c r="B124" s="79"/>
      <c r="C124" s="79"/>
      <c r="D124" s="79"/>
      <c r="E124" s="79"/>
      <c r="F124" s="79"/>
      <c r="G124" s="79"/>
      <c r="H124" s="79"/>
      <c r="I124" s="79"/>
      <c r="J124" s="79"/>
      <c r="K124" s="79"/>
    </row>
    <row r="125" ht="12.0" customHeight="1"/>
    <row r="126" ht="12.0" customHeight="1"/>
    <row r="127" ht="12.0" customHeight="1">
      <c r="A127" s="64" t="str">
        <f>"Table Based on "&amp;TEXT(E24,"0.00%")&amp;" Salary Contribution Scenario"</f>
        <v>Table Based on 0.00% Salary Contribution Scenario</v>
      </c>
      <c r="J127" s="60"/>
      <c r="K127" s="65" t="s">
        <v>70</v>
      </c>
    </row>
    <row r="128" ht="12.0" customHeight="1">
      <c r="A128" s="66" t="s">
        <v>60</v>
      </c>
      <c r="B128" s="66" t="s">
        <v>61</v>
      </c>
      <c r="C128" s="66" t="s">
        <v>62</v>
      </c>
      <c r="D128" s="66" t="s">
        <v>71</v>
      </c>
      <c r="E128" s="66" t="s">
        <v>72</v>
      </c>
      <c r="F128" s="66"/>
      <c r="G128" s="66" t="s">
        <v>73</v>
      </c>
      <c r="H128" s="67" t="s">
        <v>66</v>
      </c>
      <c r="I128" s="68" t="s">
        <v>74</v>
      </c>
      <c r="J128" s="66" t="s">
        <v>75</v>
      </c>
      <c r="K128" s="69" t="s">
        <v>69</v>
      </c>
    </row>
    <row r="129" ht="12.0" customHeight="1">
      <c r="A129" s="70"/>
      <c r="B129" s="70"/>
      <c r="C129" s="70"/>
      <c r="D129" s="71"/>
      <c r="E129" s="71"/>
      <c r="F129" s="71"/>
      <c r="G129" s="71"/>
      <c r="H129" s="71"/>
      <c r="I129" s="70"/>
      <c r="J129" s="70"/>
      <c r="K129" s="80">
        <f>Retirement!$K$14</f>
        <v>100000</v>
      </c>
    </row>
    <row r="130" ht="12.0" customHeight="1">
      <c r="A130" s="73">
        <f t="shared" ref="A130:A204" si="12">IF(OR(K129&lt;0,A129&gt;=($E$10-$E$9)+$E$11),NA(),A129+1)</f>
        <v>1</v>
      </c>
      <c r="B130" s="73">
        <f t="shared" ref="B130:B204" si="13">IF(ISERROR(A130),NA(),$E$9+A130-1)</f>
        <v>50</v>
      </c>
      <c r="C130" s="74">
        <f t="shared" ref="C130:C204" si="14">IF(ISERROR(A130),NA(),IF(B130&lt;$E$10,$E$15,$E$16))</f>
        <v>0.05</v>
      </c>
      <c r="D130" s="75">
        <f>Retirement!E20</f>
        <v>0</v>
      </c>
      <c r="E130" s="76">
        <f t="shared" ref="E130:E204" si="15">IF(ISERROR(A130),NA(),IF(B130=$E$10-1,$K$26)+IF(A130&lt;=$E$12,$E$24*D130,0))</f>
        <v>0</v>
      </c>
      <c r="F130" s="76" t="str">
        <f t="shared" ref="F130:F204" si="16">IF(ISERROR(A130),NA(),"")</f>
        <v/>
      </c>
      <c r="G130" s="76">
        <f t="shared" ref="G130:G204" si="17">IF(ISERROR(A130),NA(),IF(A130&lt;=$E$12,MIN($E$25*E130,$E$26*$E$25*D130),0))</f>
        <v>0</v>
      </c>
      <c r="H130" s="76">
        <f t="shared" ref="H130:H204" si="18">IF(ISERROR(A130),NA(),IF(ISERROR(B130),0,IF(AND(B130&gt;=$K$19,B130&lt;($K$19+$K$22)),$K$20*(1+$K$21)^(B130-$K$19),0)))</f>
        <v>0</v>
      </c>
      <c r="I130" s="76">
        <f t="shared" ref="I130:I204" si="19">IF(ISERROR(A130),NA(),IF(B130&gt;=$E$10,D130-H130,0))</f>
        <v>0</v>
      </c>
      <c r="J130" s="77">
        <f t="shared" ref="J130:J204" si="20">IF(ISERROR(A130),NA(),FV(C130/$E$43,$E$43,-(E130+G130)/$E$43,-(K129-I130*$E$44),0)-(K129+E130+G130-I130*$E$44))</f>
        <v>5000</v>
      </c>
      <c r="K130" s="77">
        <f t="shared" ref="K130:K204" si="21">IF(ISERROR(A130),NA(),K129+E130+G130+J130-I130)</f>
        <v>105000</v>
      </c>
    </row>
    <row r="131" ht="12.0" customHeight="1">
      <c r="A131" s="73">
        <f t="shared" si="12"/>
        <v>2</v>
      </c>
      <c r="B131" s="73">
        <f t="shared" si="13"/>
        <v>51</v>
      </c>
      <c r="C131" s="74">
        <f t="shared" si="14"/>
        <v>0.05</v>
      </c>
      <c r="D131" s="76">
        <f t="shared" ref="D131:D204" si="22">IF(ISERROR(A131),NA(),IF(B131&gt;=$E$10,$K$10*(1+$E$17)^(B131-$E$10),(1+$E$21)*D130))</f>
        <v>0</v>
      </c>
      <c r="E131" s="76">
        <f t="shared" si="15"/>
        <v>0</v>
      </c>
      <c r="F131" s="76" t="str">
        <f t="shared" si="16"/>
        <v/>
      </c>
      <c r="G131" s="76">
        <f t="shared" si="17"/>
        <v>0</v>
      </c>
      <c r="H131" s="76">
        <f t="shared" si="18"/>
        <v>0</v>
      </c>
      <c r="I131" s="76">
        <f t="shared" si="19"/>
        <v>0</v>
      </c>
      <c r="J131" s="77">
        <f t="shared" si="20"/>
        <v>5250</v>
      </c>
      <c r="K131" s="77">
        <f t="shared" si="21"/>
        <v>110250</v>
      </c>
    </row>
    <row r="132" ht="12.0" customHeight="1">
      <c r="A132" s="73">
        <f t="shared" si="12"/>
        <v>3</v>
      </c>
      <c r="B132" s="73">
        <f t="shared" si="13"/>
        <v>52</v>
      </c>
      <c r="C132" s="74">
        <f t="shared" si="14"/>
        <v>0.05</v>
      </c>
      <c r="D132" s="76">
        <f t="shared" si="22"/>
        <v>0</v>
      </c>
      <c r="E132" s="76">
        <f t="shared" si="15"/>
        <v>0</v>
      </c>
      <c r="F132" s="76" t="str">
        <f t="shared" si="16"/>
        <v/>
      </c>
      <c r="G132" s="76">
        <f t="shared" si="17"/>
        <v>0</v>
      </c>
      <c r="H132" s="76">
        <f t="shared" si="18"/>
        <v>0</v>
      </c>
      <c r="I132" s="76">
        <f t="shared" si="19"/>
        <v>0</v>
      </c>
      <c r="J132" s="77">
        <f t="shared" si="20"/>
        <v>5512.5</v>
      </c>
      <c r="K132" s="77">
        <f t="shared" si="21"/>
        <v>115762.5</v>
      </c>
    </row>
    <row r="133" ht="12.0" customHeight="1">
      <c r="A133" s="73">
        <f t="shared" si="12"/>
        <v>4</v>
      </c>
      <c r="B133" s="73">
        <f t="shared" si="13"/>
        <v>53</v>
      </c>
      <c r="C133" s="74">
        <f t="shared" si="14"/>
        <v>0.05</v>
      </c>
      <c r="D133" s="76">
        <f t="shared" si="22"/>
        <v>0</v>
      </c>
      <c r="E133" s="76">
        <f t="shared" si="15"/>
        <v>0</v>
      </c>
      <c r="F133" s="76" t="str">
        <f t="shared" si="16"/>
        <v/>
      </c>
      <c r="G133" s="76">
        <f t="shared" si="17"/>
        <v>0</v>
      </c>
      <c r="H133" s="76">
        <f t="shared" si="18"/>
        <v>0</v>
      </c>
      <c r="I133" s="76">
        <f t="shared" si="19"/>
        <v>0</v>
      </c>
      <c r="J133" s="77">
        <f t="shared" si="20"/>
        <v>5788.125</v>
      </c>
      <c r="K133" s="77">
        <f t="shared" si="21"/>
        <v>121550.625</v>
      </c>
    </row>
    <row r="134" ht="12.0" customHeight="1">
      <c r="A134" s="73">
        <f t="shared" si="12"/>
        <v>5</v>
      </c>
      <c r="B134" s="73">
        <f t="shared" si="13"/>
        <v>54</v>
      </c>
      <c r="C134" s="74">
        <f t="shared" si="14"/>
        <v>0.05</v>
      </c>
      <c r="D134" s="76">
        <f t="shared" si="22"/>
        <v>0</v>
      </c>
      <c r="E134" s="76">
        <f t="shared" si="15"/>
        <v>0</v>
      </c>
      <c r="F134" s="76" t="str">
        <f t="shared" si="16"/>
        <v/>
      </c>
      <c r="G134" s="76">
        <f t="shared" si="17"/>
        <v>0</v>
      </c>
      <c r="H134" s="76">
        <f t="shared" si="18"/>
        <v>0</v>
      </c>
      <c r="I134" s="76">
        <f t="shared" si="19"/>
        <v>0</v>
      </c>
      <c r="J134" s="77">
        <f t="shared" si="20"/>
        <v>6077.53125</v>
      </c>
      <c r="K134" s="77">
        <f t="shared" si="21"/>
        <v>127628.1563</v>
      </c>
    </row>
    <row r="135" ht="12.0" customHeight="1">
      <c r="A135" s="73">
        <f t="shared" si="12"/>
        <v>6</v>
      </c>
      <c r="B135" s="73">
        <f t="shared" si="13"/>
        <v>55</v>
      </c>
      <c r="C135" s="74">
        <f t="shared" si="14"/>
        <v>0.05</v>
      </c>
      <c r="D135" s="76">
        <f t="shared" si="22"/>
        <v>0</v>
      </c>
      <c r="E135" s="76">
        <f t="shared" si="15"/>
        <v>0</v>
      </c>
      <c r="F135" s="76" t="str">
        <f t="shared" si="16"/>
        <v/>
      </c>
      <c r="G135" s="76">
        <f t="shared" si="17"/>
        <v>0</v>
      </c>
      <c r="H135" s="76">
        <f t="shared" si="18"/>
        <v>0</v>
      </c>
      <c r="I135" s="76">
        <f t="shared" si="19"/>
        <v>0</v>
      </c>
      <c r="J135" s="77">
        <f t="shared" si="20"/>
        <v>6381.407812</v>
      </c>
      <c r="K135" s="77">
        <f t="shared" si="21"/>
        <v>134009.5641</v>
      </c>
    </row>
    <row r="136" ht="12.0" customHeight="1">
      <c r="A136" s="73">
        <f t="shared" si="12"/>
        <v>7</v>
      </c>
      <c r="B136" s="73">
        <f t="shared" si="13"/>
        <v>56</v>
      </c>
      <c r="C136" s="74">
        <f t="shared" si="14"/>
        <v>0.05</v>
      </c>
      <c r="D136" s="76">
        <f t="shared" si="22"/>
        <v>0</v>
      </c>
      <c r="E136" s="76">
        <f t="shared" si="15"/>
        <v>0</v>
      </c>
      <c r="F136" s="76" t="str">
        <f t="shared" si="16"/>
        <v/>
      </c>
      <c r="G136" s="76">
        <f t="shared" si="17"/>
        <v>0</v>
      </c>
      <c r="H136" s="76">
        <f t="shared" si="18"/>
        <v>0</v>
      </c>
      <c r="I136" s="76">
        <f t="shared" si="19"/>
        <v>0</v>
      </c>
      <c r="J136" s="77">
        <f t="shared" si="20"/>
        <v>6700.478203</v>
      </c>
      <c r="K136" s="77">
        <f t="shared" si="21"/>
        <v>140710.0423</v>
      </c>
    </row>
    <row r="137" ht="12.0" customHeight="1">
      <c r="A137" s="73">
        <f t="shared" si="12"/>
        <v>8</v>
      </c>
      <c r="B137" s="73">
        <f t="shared" si="13"/>
        <v>57</v>
      </c>
      <c r="C137" s="74">
        <f t="shared" si="14"/>
        <v>0.05</v>
      </c>
      <c r="D137" s="76">
        <f t="shared" si="22"/>
        <v>0</v>
      </c>
      <c r="E137" s="76">
        <f t="shared" si="15"/>
        <v>0</v>
      </c>
      <c r="F137" s="76" t="str">
        <f t="shared" si="16"/>
        <v/>
      </c>
      <c r="G137" s="76">
        <f t="shared" si="17"/>
        <v>0</v>
      </c>
      <c r="H137" s="76">
        <f t="shared" si="18"/>
        <v>0</v>
      </c>
      <c r="I137" s="76">
        <f t="shared" si="19"/>
        <v>0</v>
      </c>
      <c r="J137" s="77">
        <f t="shared" si="20"/>
        <v>7035.502113</v>
      </c>
      <c r="K137" s="77">
        <f t="shared" si="21"/>
        <v>147745.5444</v>
      </c>
    </row>
    <row r="138" ht="12.0" customHeight="1">
      <c r="A138" s="73">
        <f t="shared" si="12"/>
        <v>9</v>
      </c>
      <c r="B138" s="73">
        <f t="shared" si="13"/>
        <v>58</v>
      </c>
      <c r="C138" s="74">
        <f t="shared" si="14"/>
        <v>0.05</v>
      </c>
      <c r="D138" s="76">
        <f t="shared" si="22"/>
        <v>0</v>
      </c>
      <c r="E138" s="76">
        <f t="shared" si="15"/>
        <v>0</v>
      </c>
      <c r="F138" s="76" t="str">
        <f t="shared" si="16"/>
        <v/>
      </c>
      <c r="G138" s="76">
        <f t="shared" si="17"/>
        <v>0</v>
      </c>
      <c r="H138" s="76">
        <f t="shared" si="18"/>
        <v>0</v>
      </c>
      <c r="I138" s="76">
        <f t="shared" si="19"/>
        <v>0</v>
      </c>
      <c r="J138" s="77">
        <f t="shared" si="20"/>
        <v>7387.277219</v>
      </c>
      <c r="K138" s="77">
        <f t="shared" si="21"/>
        <v>155132.8216</v>
      </c>
    </row>
    <row r="139" ht="12.0" customHeight="1">
      <c r="A139" s="73">
        <f t="shared" si="12"/>
        <v>10</v>
      </c>
      <c r="B139" s="73">
        <f t="shared" si="13"/>
        <v>59</v>
      </c>
      <c r="C139" s="74">
        <f t="shared" si="14"/>
        <v>0.05</v>
      </c>
      <c r="D139" s="76">
        <f t="shared" si="22"/>
        <v>0</v>
      </c>
      <c r="E139" s="76">
        <f t="shared" si="15"/>
        <v>0</v>
      </c>
      <c r="F139" s="76" t="str">
        <f t="shared" si="16"/>
        <v/>
      </c>
      <c r="G139" s="76">
        <f t="shared" si="17"/>
        <v>0</v>
      </c>
      <c r="H139" s="76">
        <f t="shared" si="18"/>
        <v>0</v>
      </c>
      <c r="I139" s="76">
        <f t="shared" si="19"/>
        <v>0</v>
      </c>
      <c r="J139" s="77">
        <f t="shared" si="20"/>
        <v>7756.64108</v>
      </c>
      <c r="K139" s="77">
        <f t="shared" si="21"/>
        <v>162889.4627</v>
      </c>
    </row>
    <row r="140" ht="12.0" customHeight="1">
      <c r="A140" s="73">
        <f t="shared" si="12"/>
        <v>11</v>
      </c>
      <c r="B140" s="73">
        <f t="shared" si="13"/>
        <v>60</v>
      </c>
      <c r="C140" s="74">
        <f t="shared" si="14"/>
        <v>0.05</v>
      </c>
      <c r="D140" s="76">
        <f t="shared" si="22"/>
        <v>0</v>
      </c>
      <c r="E140" s="76">
        <f t="shared" si="15"/>
        <v>0</v>
      </c>
      <c r="F140" s="76" t="str">
        <f t="shared" si="16"/>
        <v/>
      </c>
      <c r="G140" s="76">
        <f t="shared" si="17"/>
        <v>0</v>
      </c>
      <c r="H140" s="76">
        <f t="shared" si="18"/>
        <v>0</v>
      </c>
      <c r="I140" s="76">
        <f t="shared" si="19"/>
        <v>0</v>
      </c>
      <c r="J140" s="77">
        <f t="shared" si="20"/>
        <v>8144.473134</v>
      </c>
      <c r="K140" s="77">
        <f t="shared" si="21"/>
        <v>171033.9358</v>
      </c>
    </row>
    <row r="141" ht="12.0" customHeight="1">
      <c r="A141" s="73">
        <f t="shared" si="12"/>
        <v>12</v>
      </c>
      <c r="B141" s="73">
        <f t="shared" si="13"/>
        <v>61</v>
      </c>
      <c r="C141" s="74">
        <f t="shared" si="14"/>
        <v>0.05</v>
      </c>
      <c r="D141" s="76">
        <f t="shared" si="22"/>
        <v>0</v>
      </c>
      <c r="E141" s="76">
        <f t="shared" si="15"/>
        <v>0</v>
      </c>
      <c r="F141" s="76" t="str">
        <f t="shared" si="16"/>
        <v/>
      </c>
      <c r="G141" s="76">
        <f t="shared" si="17"/>
        <v>0</v>
      </c>
      <c r="H141" s="76">
        <f t="shared" si="18"/>
        <v>0</v>
      </c>
      <c r="I141" s="76">
        <f t="shared" si="19"/>
        <v>0</v>
      </c>
      <c r="J141" s="77">
        <f t="shared" si="20"/>
        <v>8551.696791</v>
      </c>
      <c r="K141" s="77">
        <f t="shared" si="21"/>
        <v>179585.6326</v>
      </c>
    </row>
    <row r="142" ht="12.0" customHeight="1">
      <c r="A142" s="73">
        <f t="shared" si="12"/>
        <v>13</v>
      </c>
      <c r="B142" s="73">
        <f t="shared" si="13"/>
        <v>62</v>
      </c>
      <c r="C142" s="74">
        <f t="shared" si="14"/>
        <v>0.05</v>
      </c>
      <c r="D142" s="76">
        <f t="shared" si="22"/>
        <v>0</v>
      </c>
      <c r="E142" s="76">
        <f t="shared" si="15"/>
        <v>0</v>
      </c>
      <c r="F142" s="76" t="str">
        <f t="shared" si="16"/>
        <v/>
      </c>
      <c r="G142" s="76">
        <f t="shared" si="17"/>
        <v>0</v>
      </c>
      <c r="H142" s="76">
        <f t="shared" si="18"/>
        <v>0</v>
      </c>
      <c r="I142" s="76">
        <f t="shared" si="19"/>
        <v>0</v>
      </c>
      <c r="J142" s="77">
        <f t="shared" si="20"/>
        <v>8979.28163</v>
      </c>
      <c r="K142" s="77">
        <f t="shared" si="21"/>
        <v>188564.9142</v>
      </c>
    </row>
    <row r="143" ht="12.0" customHeight="1">
      <c r="A143" s="73">
        <f t="shared" si="12"/>
        <v>14</v>
      </c>
      <c r="B143" s="73">
        <f t="shared" si="13"/>
        <v>63</v>
      </c>
      <c r="C143" s="74">
        <f t="shared" si="14"/>
        <v>0.05</v>
      </c>
      <c r="D143" s="76">
        <f t="shared" si="22"/>
        <v>0</v>
      </c>
      <c r="E143" s="76">
        <f t="shared" si="15"/>
        <v>0</v>
      </c>
      <c r="F143" s="76" t="str">
        <f t="shared" si="16"/>
        <v/>
      </c>
      <c r="G143" s="76">
        <f t="shared" si="17"/>
        <v>0</v>
      </c>
      <c r="H143" s="76">
        <f t="shared" si="18"/>
        <v>0</v>
      </c>
      <c r="I143" s="76">
        <f t="shared" si="19"/>
        <v>0</v>
      </c>
      <c r="J143" s="77">
        <f t="shared" si="20"/>
        <v>9428.245712</v>
      </c>
      <c r="K143" s="77">
        <f t="shared" si="21"/>
        <v>197993.1599</v>
      </c>
    </row>
    <row r="144" ht="12.0" customHeight="1">
      <c r="A144" s="73">
        <f t="shared" si="12"/>
        <v>15</v>
      </c>
      <c r="B144" s="73">
        <f t="shared" si="13"/>
        <v>64</v>
      </c>
      <c r="C144" s="74">
        <f t="shared" si="14"/>
        <v>0.05</v>
      </c>
      <c r="D144" s="76">
        <f t="shared" si="22"/>
        <v>0</v>
      </c>
      <c r="E144" s="76">
        <f t="shared" si="15"/>
        <v>0</v>
      </c>
      <c r="F144" s="76" t="str">
        <f t="shared" si="16"/>
        <v/>
      </c>
      <c r="G144" s="76">
        <f t="shared" si="17"/>
        <v>0</v>
      </c>
      <c r="H144" s="76">
        <f t="shared" si="18"/>
        <v>0</v>
      </c>
      <c r="I144" s="76">
        <f t="shared" si="19"/>
        <v>0</v>
      </c>
      <c r="J144" s="77">
        <f t="shared" si="20"/>
        <v>9899.657997</v>
      </c>
      <c r="K144" s="77">
        <f t="shared" si="21"/>
        <v>207892.8179</v>
      </c>
    </row>
    <row r="145" ht="12.0" customHeight="1">
      <c r="A145" s="73">
        <f t="shared" si="12"/>
        <v>16</v>
      </c>
      <c r="B145" s="73">
        <f t="shared" si="13"/>
        <v>65</v>
      </c>
      <c r="C145" s="74">
        <f t="shared" si="14"/>
        <v>0.03</v>
      </c>
      <c r="D145" s="76">
        <f t="shared" si="22"/>
        <v>37506.962</v>
      </c>
      <c r="E145" s="76">
        <f t="shared" si="15"/>
        <v>0</v>
      </c>
      <c r="F145" s="76" t="str">
        <f t="shared" si="16"/>
        <v/>
      </c>
      <c r="G145" s="76">
        <f t="shared" si="17"/>
        <v>0</v>
      </c>
      <c r="H145" s="76">
        <f t="shared" si="18"/>
        <v>0</v>
      </c>
      <c r="I145" s="76">
        <f t="shared" si="19"/>
        <v>37506.962</v>
      </c>
      <c r="J145" s="77">
        <f t="shared" si="20"/>
        <v>5111.575678</v>
      </c>
      <c r="K145" s="77">
        <f t="shared" si="21"/>
        <v>175497.4316</v>
      </c>
    </row>
    <row r="146" ht="12.0" customHeight="1">
      <c r="A146" s="73">
        <f t="shared" si="12"/>
        <v>17</v>
      </c>
      <c r="B146" s="73">
        <f t="shared" si="13"/>
        <v>66</v>
      </c>
      <c r="C146" s="74">
        <f t="shared" si="14"/>
        <v>0.03</v>
      </c>
      <c r="D146" s="76">
        <f t="shared" si="22"/>
        <v>38069.56643</v>
      </c>
      <c r="E146" s="76">
        <f t="shared" si="15"/>
        <v>0</v>
      </c>
      <c r="F146" s="76" t="str">
        <f t="shared" si="16"/>
        <v/>
      </c>
      <c r="G146" s="76">
        <f t="shared" si="17"/>
        <v>0</v>
      </c>
      <c r="H146" s="76">
        <f t="shared" si="18"/>
        <v>0</v>
      </c>
      <c r="I146" s="76">
        <f t="shared" si="19"/>
        <v>38069.56643</v>
      </c>
      <c r="J146" s="77">
        <f t="shared" si="20"/>
        <v>4122.835956</v>
      </c>
      <c r="K146" s="77">
        <f t="shared" si="21"/>
        <v>141550.7011</v>
      </c>
    </row>
    <row r="147" ht="12.0" customHeight="1">
      <c r="A147" s="73">
        <f t="shared" si="12"/>
        <v>18</v>
      </c>
      <c r="B147" s="73">
        <f t="shared" si="13"/>
        <v>67</v>
      </c>
      <c r="C147" s="74">
        <f t="shared" si="14"/>
        <v>0.03</v>
      </c>
      <c r="D147" s="76">
        <f t="shared" si="22"/>
        <v>38640.60993</v>
      </c>
      <c r="E147" s="76">
        <f t="shared" si="15"/>
        <v>0</v>
      </c>
      <c r="F147" s="76" t="str">
        <f t="shared" si="16"/>
        <v/>
      </c>
      <c r="G147" s="76">
        <f t="shared" si="17"/>
        <v>0</v>
      </c>
      <c r="H147" s="76">
        <f t="shared" si="18"/>
        <v>0</v>
      </c>
      <c r="I147" s="76">
        <f t="shared" si="19"/>
        <v>38640.60993</v>
      </c>
      <c r="J147" s="77">
        <f t="shared" si="20"/>
        <v>3087.302737</v>
      </c>
      <c r="K147" s="77">
        <f t="shared" si="21"/>
        <v>105997.394</v>
      </c>
    </row>
    <row r="148" ht="12.0" customHeight="1">
      <c r="A148" s="73">
        <f t="shared" si="12"/>
        <v>19</v>
      </c>
      <c r="B148" s="73">
        <f t="shared" si="13"/>
        <v>68</v>
      </c>
      <c r="C148" s="74">
        <f t="shared" si="14"/>
        <v>0.03</v>
      </c>
      <c r="D148" s="76">
        <f t="shared" si="22"/>
        <v>39220.21907</v>
      </c>
      <c r="E148" s="76">
        <f t="shared" si="15"/>
        <v>0</v>
      </c>
      <c r="F148" s="76" t="str">
        <f t="shared" si="16"/>
        <v/>
      </c>
      <c r="G148" s="76">
        <f t="shared" si="17"/>
        <v>0</v>
      </c>
      <c r="H148" s="76">
        <f t="shared" si="18"/>
        <v>0</v>
      </c>
      <c r="I148" s="76">
        <f t="shared" si="19"/>
        <v>39220.21907</v>
      </c>
      <c r="J148" s="77">
        <f t="shared" si="20"/>
        <v>2003.315246</v>
      </c>
      <c r="K148" s="77">
        <f t="shared" si="21"/>
        <v>68780.49013</v>
      </c>
    </row>
    <row r="149" ht="12.0" customHeight="1">
      <c r="A149" s="73">
        <f t="shared" si="12"/>
        <v>20</v>
      </c>
      <c r="B149" s="73">
        <f t="shared" si="13"/>
        <v>69</v>
      </c>
      <c r="C149" s="74">
        <f t="shared" si="14"/>
        <v>0.03</v>
      </c>
      <c r="D149" s="76">
        <f t="shared" si="22"/>
        <v>39808.52236</v>
      </c>
      <c r="E149" s="76">
        <f t="shared" si="15"/>
        <v>0</v>
      </c>
      <c r="F149" s="76" t="str">
        <f t="shared" si="16"/>
        <v/>
      </c>
      <c r="G149" s="76">
        <f t="shared" si="17"/>
        <v>0</v>
      </c>
      <c r="H149" s="76">
        <f t="shared" si="18"/>
        <v>0</v>
      </c>
      <c r="I149" s="76">
        <f t="shared" si="19"/>
        <v>39808.52236</v>
      </c>
      <c r="J149" s="77">
        <f t="shared" si="20"/>
        <v>869.159033</v>
      </c>
      <c r="K149" s="77">
        <f t="shared" si="21"/>
        <v>29841.1268</v>
      </c>
    </row>
    <row r="150" ht="12.0" customHeight="1">
      <c r="A150" s="73">
        <f t="shared" si="12"/>
        <v>21</v>
      </c>
      <c r="B150" s="73">
        <f t="shared" si="13"/>
        <v>70</v>
      </c>
      <c r="C150" s="74">
        <f t="shared" si="14"/>
        <v>0.03</v>
      </c>
      <c r="D150" s="76">
        <f t="shared" si="22"/>
        <v>40405.6502</v>
      </c>
      <c r="E150" s="76">
        <f t="shared" si="15"/>
        <v>0</v>
      </c>
      <c r="F150" s="76" t="str">
        <f t="shared" si="16"/>
        <v/>
      </c>
      <c r="G150" s="76">
        <f t="shared" si="17"/>
        <v>0</v>
      </c>
      <c r="H150" s="76">
        <f t="shared" si="18"/>
        <v>0</v>
      </c>
      <c r="I150" s="76">
        <f t="shared" si="19"/>
        <v>40405.6502</v>
      </c>
      <c r="J150" s="77">
        <f t="shared" si="20"/>
        <v>-316.9357019</v>
      </c>
      <c r="K150" s="77">
        <f t="shared" si="21"/>
        <v>-10881.4591</v>
      </c>
    </row>
    <row r="151" ht="12.0" customHeight="1">
      <c r="A151" s="73" t="str">
        <f t="shared" si="12"/>
        <v>#N/A</v>
      </c>
      <c r="B151" s="73" t="str">
        <f t="shared" si="13"/>
        <v>#N/A</v>
      </c>
      <c r="C151" s="74" t="str">
        <f t="shared" si="14"/>
        <v>#N/A</v>
      </c>
      <c r="D151" s="76" t="str">
        <f t="shared" si="22"/>
        <v>#N/A</v>
      </c>
      <c r="E151" s="76" t="str">
        <f t="shared" si="15"/>
        <v>#N/A</v>
      </c>
      <c r="F151" s="76" t="str">
        <f t="shared" si="16"/>
        <v>#N/A</v>
      </c>
      <c r="G151" s="76" t="str">
        <f t="shared" si="17"/>
        <v>#N/A</v>
      </c>
      <c r="H151" s="76" t="str">
        <f t="shared" si="18"/>
        <v>#N/A</v>
      </c>
      <c r="I151" s="76" t="str">
        <f t="shared" si="19"/>
        <v>#N/A</v>
      </c>
      <c r="J151" s="77" t="str">
        <f t="shared" si="20"/>
        <v>#N/A</v>
      </c>
      <c r="K151" s="77" t="str">
        <f t="shared" si="21"/>
        <v>#N/A</v>
      </c>
    </row>
    <row r="152" ht="12.0" customHeight="1">
      <c r="A152" s="73" t="str">
        <f t="shared" si="12"/>
        <v>#N/A</v>
      </c>
      <c r="B152" s="73" t="str">
        <f t="shared" si="13"/>
        <v>#N/A</v>
      </c>
      <c r="C152" s="74" t="str">
        <f t="shared" si="14"/>
        <v>#N/A</v>
      </c>
      <c r="D152" s="76" t="str">
        <f t="shared" si="22"/>
        <v>#N/A</v>
      </c>
      <c r="E152" s="76" t="str">
        <f t="shared" si="15"/>
        <v>#N/A</v>
      </c>
      <c r="F152" s="76" t="str">
        <f t="shared" si="16"/>
        <v>#N/A</v>
      </c>
      <c r="G152" s="76" t="str">
        <f t="shared" si="17"/>
        <v>#N/A</v>
      </c>
      <c r="H152" s="76" t="str">
        <f t="shared" si="18"/>
        <v>#N/A</v>
      </c>
      <c r="I152" s="76" t="str">
        <f t="shared" si="19"/>
        <v>#N/A</v>
      </c>
      <c r="J152" s="77" t="str">
        <f t="shared" si="20"/>
        <v>#N/A</v>
      </c>
      <c r="K152" s="77" t="str">
        <f t="shared" si="21"/>
        <v>#N/A</v>
      </c>
    </row>
    <row r="153" ht="12.0" customHeight="1">
      <c r="A153" s="73" t="str">
        <f t="shared" si="12"/>
        <v>#N/A</v>
      </c>
      <c r="B153" s="73" t="str">
        <f t="shared" si="13"/>
        <v>#N/A</v>
      </c>
      <c r="C153" s="74" t="str">
        <f t="shared" si="14"/>
        <v>#N/A</v>
      </c>
      <c r="D153" s="76" t="str">
        <f t="shared" si="22"/>
        <v>#N/A</v>
      </c>
      <c r="E153" s="76" t="str">
        <f t="shared" si="15"/>
        <v>#N/A</v>
      </c>
      <c r="F153" s="76" t="str">
        <f t="shared" si="16"/>
        <v>#N/A</v>
      </c>
      <c r="G153" s="76" t="str">
        <f t="shared" si="17"/>
        <v>#N/A</v>
      </c>
      <c r="H153" s="76" t="str">
        <f t="shared" si="18"/>
        <v>#N/A</v>
      </c>
      <c r="I153" s="76" t="str">
        <f t="shared" si="19"/>
        <v>#N/A</v>
      </c>
      <c r="J153" s="77" t="str">
        <f t="shared" si="20"/>
        <v>#N/A</v>
      </c>
      <c r="K153" s="77" t="str">
        <f t="shared" si="21"/>
        <v>#N/A</v>
      </c>
    </row>
    <row r="154" ht="12.0" customHeight="1">
      <c r="A154" s="73" t="str">
        <f t="shared" si="12"/>
        <v>#N/A</v>
      </c>
      <c r="B154" s="73" t="str">
        <f t="shared" si="13"/>
        <v>#N/A</v>
      </c>
      <c r="C154" s="74" t="str">
        <f t="shared" si="14"/>
        <v>#N/A</v>
      </c>
      <c r="D154" s="76" t="str">
        <f t="shared" si="22"/>
        <v>#N/A</v>
      </c>
      <c r="E154" s="76" t="str">
        <f t="shared" si="15"/>
        <v>#N/A</v>
      </c>
      <c r="F154" s="76" t="str">
        <f t="shared" si="16"/>
        <v>#N/A</v>
      </c>
      <c r="G154" s="76" t="str">
        <f t="shared" si="17"/>
        <v>#N/A</v>
      </c>
      <c r="H154" s="76" t="str">
        <f t="shared" si="18"/>
        <v>#N/A</v>
      </c>
      <c r="I154" s="76" t="str">
        <f t="shared" si="19"/>
        <v>#N/A</v>
      </c>
      <c r="J154" s="77" t="str">
        <f t="shared" si="20"/>
        <v>#N/A</v>
      </c>
      <c r="K154" s="77" t="str">
        <f t="shared" si="21"/>
        <v>#N/A</v>
      </c>
    </row>
    <row r="155" ht="12.0" customHeight="1">
      <c r="A155" s="73" t="str">
        <f t="shared" si="12"/>
        <v>#N/A</v>
      </c>
      <c r="B155" s="73" t="str">
        <f t="shared" si="13"/>
        <v>#N/A</v>
      </c>
      <c r="C155" s="74" t="str">
        <f t="shared" si="14"/>
        <v>#N/A</v>
      </c>
      <c r="D155" s="76" t="str">
        <f t="shared" si="22"/>
        <v>#N/A</v>
      </c>
      <c r="E155" s="76" t="str">
        <f t="shared" si="15"/>
        <v>#N/A</v>
      </c>
      <c r="F155" s="76" t="str">
        <f t="shared" si="16"/>
        <v>#N/A</v>
      </c>
      <c r="G155" s="76" t="str">
        <f t="shared" si="17"/>
        <v>#N/A</v>
      </c>
      <c r="H155" s="76" t="str">
        <f t="shared" si="18"/>
        <v>#N/A</v>
      </c>
      <c r="I155" s="76" t="str">
        <f t="shared" si="19"/>
        <v>#N/A</v>
      </c>
      <c r="J155" s="77" t="str">
        <f t="shared" si="20"/>
        <v>#N/A</v>
      </c>
      <c r="K155" s="77" t="str">
        <f t="shared" si="21"/>
        <v>#N/A</v>
      </c>
    </row>
    <row r="156" ht="12.0" customHeight="1">
      <c r="A156" s="73" t="str">
        <f t="shared" si="12"/>
        <v>#N/A</v>
      </c>
      <c r="B156" s="73" t="str">
        <f t="shared" si="13"/>
        <v>#N/A</v>
      </c>
      <c r="C156" s="74" t="str">
        <f t="shared" si="14"/>
        <v>#N/A</v>
      </c>
      <c r="D156" s="76" t="str">
        <f t="shared" si="22"/>
        <v>#N/A</v>
      </c>
      <c r="E156" s="76" t="str">
        <f t="shared" si="15"/>
        <v>#N/A</v>
      </c>
      <c r="F156" s="76" t="str">
        <f t="shared" si="16"/>
        <v>#N/A</v>
      </c>
      <c r="G156" s="76" t="str">
        <f t="shared" si="17"/>
        <v>#N/A</v>
      </c>
      <c r="H156" s="76" t="str">
        <f t="shared" si="18"/>
        <v>#N/A</v>
      </c>
      <c r="I156" s="76" t="str">
        <f t="shared" si="19"/>
        <v>#N/A</v>
      </c>
      <c r="J156" s="77" t="str">
        <f t="shared" si="20"/>
        <v>#N/A</v>
      </c>
      <c r="K156" s="77" t="str">
        <f t="shared" si="21"/>
        <v>#N/A</v>
      </c>
    </row>
    <row r="157" ht="12.0" customHeight="1">
      <c r="A157" s="73" t="str">
        <f t="shared" si="12"/>
        <v>#N/A</v>
      </c>
      <c r="B157" s="73" t="str">
        <f t="shared" si="13"/>
        <v>#N/A</v>
      </c>
      <c r="C157" s="74" t="str">
        <f t="shared" si="14"/>
        <v>#N/A</v>
      </c>
      <c r="D157" s="76" t="str">
        <f t="shared" si="22"/>
        <v>#N/A</v>
      </c>
      <c r="E157" s="76" t="str">
        <f t="shared" si="15"/>
        <v>#N/A</v>
      </c>
      <c r="F157" s="76" t="str">
        <f t="shared" si="16"/>
        <v>#N/A</v>
      </c>
      <c r="G157" s="76" t="str">
        <f t="shared" si="17"/>
        <v>#N/A</v>
      </c>
      <c r="H157" s="76" t="str">
        <f t="shared" si="18"/>
        <v>#N/A</v>
      </c>
      <c r="I157" s="76" t="str">
        <f t="shared" si="19"/>
        <v>#N/A</v>
      </c>
      <c r="J157" s="77" t="str">
        <f t="shared" si="20"/>
        <v>#N/A</v>
      </c>
      <c r="K157" s="77" t="str">
        <f t="shared" si="21"/>
        <v>#N/A</v>
      </c>
    </row>
    <row r="158" ht="12.0" customHeight="1">
      <c r="A158" s="73" t="str">
        <f t="shared" si="12"/>
        <v>#N/A</v>
      </c>
      <c r="B158" s="73" t="str">
        <f t="shared" si="13"/>
        <v>#N/A</v>
      </c>
      <c r="C158" s="74" t="str">
        <f t="shared" si="14"/>
        <v>#N/A</v>
      </c>
      <c r="D158" s="76" t="str">
        <f t="shared" si="22"/>
        <v>#N/A</v>
      </c>
      <c r="E158" s="76" t="str">
        <f t="shared" si="15"/>
        <v>#N/A</v>
      </c>
      <c r="F158" s="76" t="str">
        <f t="shared" si="16"/>
        <v>#N/A</v>
      </c>
      <c r="G158" s="76" t="str">
        <f t="shared" si="17"/>
        <v>#N/A</v>
      </c>
      <c r="H158" s="76" t="str">
        <f t="shared" si="18"/>
        <v>#N/A</v>
      </c>
      <c r="I158" s="76" t="str">
        <f t="shared" si="19"/>
        <v>#N/A</v>
      </c>
      <c r="J158" s="77" t="str">
        <f t="shared" si="20"/>
        <v>#N/A</v>
      </c>
      <c r="K158" s="77" t="str">
        <f t="shared" si="21"/>
        <v>#N/A</v>
      </c>
    </row>
    <row r="159" ht="12.0" customHeight="1">
      <c r="A159" s="73" t="str">
        <f t="shared" si="12"/>
        <v>#N/A</v>
      </c>
      <c r="B159" s="73" t="str">
        <f t="shared" si="13"/>
        <v>#N/A</v>
      </c>
      <c r="C159" s="74" t="str">
        <f t="shared" si="14"/>
        <v>#N/A</v>
      </c>
      <c r="D159" s="76" t="str">
        <f t="shared" si="22"/>
        <v>#N/A</v>
      </c>
      <c r="E159" s="76" t="str">
        <f t="shared" si="15"/>
        <v>#N/A</v>
      </c>
      <c r="F159" s="76" t="str">
        <f t="shared" si="16"/>
        <v>#N/A</v>
      </c>
      <c r="G159" s="76" t="str">
        <f t="shared" si="17"/>
        <v>#N/A</v>
      </c>
      <c r="H159" s="76" t="str">
        <f t="shared" si="18"/>
        <v>#N/A</v>
      </c>
      <c r="I159" s="76" t="str">
        <f t="shared" si="19"/>
        <v>#N/A</v>
      </c>
      <c r="J159" s="77" t="str">
        <f t="shared" si="20"/>
        <v>#N/A</v>
      </c>
      <c r="K159" s="77" t="str">
        <f t="shared" si="21"/>
        <v>#N/A</v>
      </c>
    </row>
    <row r="160" ht="12.0" customHeight="1">
      <c r="A160" s="73" t="str">
        <f t="shared" si="12"/>
        <v>#N/A</v>
      </c>
      <c r="B160" s="73" t="str">
        <f t="shared" si="13"/>
        <v>#N/A</v>
      </c>
      <c r="C160" s="74" t="str">
        <f t="shared" si="14"/>
        <v>#N/A</v>
      </c>
      <c r="D160" s="76" t="str">
        <f t="shared" si="22"/>
        <v>#N/A</v>
      </c>
      <c r="E160" s="76" t="str">
        <f t="shared" si="15"/>
        <v>#N/A</v>
      </c>
      <c r="F160" s="76" t="str">
        <f t="shared" si="16"/>
        <v>#N/A</v>
      </c>
      <c r="G160" s="76" t="str">
        <f t="shared" si="17"/>
        <v>#N/A</v>
      </c>
      <c r="H160" s="76" t="str">
        <f t="shared" si="18"/>
        <v>#N/A</v>
      </c>
      <c r="I160" s="76" t="str">
        <f t="shared" si="19"/>
        <v>#N/A</v>
      </c>
      <c r="J160" s="77" t="str">
        <f t="shared" si="20"/>
        <v>#N/A</v>
      </c>
      <c r="K160" s="77" t="str">
        <f t="shared" si="21"/>
        <v>#N/A</v>
      </c>
    </row>
    <row r="161" ht="12.0" customHeight="1">
      <c r="A161" s="73" t="str">
        <f t="shared" si="12"/>
        <v>#N/A</v>
      </c>
      <c r="B161" s="73" t="str">
        <f t="shared" si="13"/>
        <v>#N/A</v>
      </c>
      <c r="C161" s="74" t="str">
        <f t="shared" si="14"/>
        <v>#N/A</v>
      </c>
      <c r="D161" s="76" t="str">
        <f t="shared" si="22"/>
        <v>#N/A</v>
      </c>
      <c r="E161" s="76" t="str">
        <f t="shared" si="15"/>
        <v>#N/A</v>
      </c>
      <c r="F161" s="76" t="str">
        <f t="shared" si="16"/>
        <v>#N/A</v>
      </c>
      <c r="G161" s="76" t="str">
        <f t="shared" si="17"/>
        <v>#N/A</v>
      </c>
      <c r="H161" s="76" t="str">
        <f t="shared" si="18"/>
        <v>#N/A</v>
      </c>
      <c r="I161" s="76" t="str">
        <f t="shared" si="19"/>
        <v>#N/A</v>
      </c>
      <c r="J161" s="77" t="str">
        <f t="shared" si="20"/>
        <v>#N/A</v>
      </c>
      <c r="K161" s="77" t="str">
        <f t="shared" si="21"/>
        <v>#N/A</v>
      </c>
    </row>
    <row r="162" ht="12.0" customHeight="1">
      <c r="A162" s="73" t="str">
        <f t="shared" si="12"/>
        <v>#N/A</v>
      </c>
      <c r="B162" s="73" t="str">
        <f t="shared" si="13"/>
        <v>#N/A</v>
      </c>
      <c r="C162" s="74" t="str">
        <f t="shared" si="14"/>
        <v>#N/A</v>
      </c>
      <c r="D162" s="76" t="str">
        <f t="shared" si="22"/>
        <v>#N/A</v>
      </c>
      <c r="E162" s="76" t="str">
        <f t="shared" si="15"/>
        <v>#N/A</v>
      </c>
      <c r="F162" s="76" t="str">
        <f t="shared" si="16"/>
        <v>#N/A</v>
      </c>
      <c r="G162" s="76" t="str">
        <f t="shared" si="17"/>
        <v>#N/A</v>
      </c>
      <c r="H162" s="76" t="str">
        <f t="shared" si="18"/>
        <v>#N/A</v>
      </c>
      <c r="I162" s="76" t="str">
        <f t="shared" si="19"/>
        <v>#N/A</v>
      </c>
      <c r="J162" s="77" t="str">
        <f t="shared" si="20"/>
        <v>#N/A</v>
      </c>
      <c r="K162" s="77" t="str">
        <f t="shared" si="21"/>
        <v>#N/A</v>
      </c>
    </row>
    <row r="163" ht="12.0" customHeight="1">
      <c r="A163" s="73" t="str">
        <f t="shared" si="12"/>
        <v>#N/A</v>
      </c>
      <c r="B163" s="73" t="str">
        <f t="shared" si="13"/>
        <v>#N/A</v>
      </c>
      <c r="C163" s="74" t="str">
        <f t="shared" si="14"/>
        <v>#N/A</v>
      </c>
      <c r="D163" s="76" t="str">
        <f t="shared" si="22"/>
        <v>#N/A</v>
      </c>
      <c r="E163" s="76" t="str">
        <f t="shared" si="15"/>
        <v>#N/A</v>
      </c>
      <c r="F163" s="76" t="str">
        <f t="shared" si="16"/>
        <v>#N/A</v>
      </c>
      <c r="G163" s="76" t="str">
        <f t="shared" si="17"/>
        <v>#N/A</v>
      </c>
      <c r="H163" s="76" t="str">
        <f t="shared" si="18"/>
        <v>#N/A</v>
      </c>
      <c r="I163" s="76" t="str">
        <f t="shared" si="19"/>
        <v>#N/A</v>
      </c>
      <c r="J163" s="77" t="str">
        <f t="shared" si="20"/>
        <v>#N/A</v>
      </c>
      <c r="K163" s="77" t="str">
        <f t="shared" si="21"/>
        <v>#N/A</v>
      </c>
    </row>
    <row r="164" ht="12.0" customHeight="1">
      <c r="A164" s="73" t="str">
        <f t="shared" si="12"/>
        <v>#N/A</v>
      </c>
      <c r="B164" s="73" t="str">
        <f t="shared" si="13"/>
        <v>#N/A</v>
      </c>
      <c r="C164" s="74" t="str">
        <f t="shared" si="14"/>
        <v>#N/A</v>
      </c>
      <c r="D164" s="76" t="str">
        <f t="shared" si="22"/>
        <v>#N/A</v>
      </c>
      <c r="E164" s="76" t="str">
        <f t="shared" si="15"/>
        <v>#N/A</v>
      </c>
      <c r="F164" s="76" t="str">
        <f t="shared" si="16"/>
        <v>#N/A</v>
      </c>
      <c r="G164" s="76" t="str">
        <f t="shared" si="17"/>
        <v>#N/A</v>
      </c>
      <c r="H164" s="76" t="str">
        <f t="shared" si="18"/>
        <v>#N/A</v>
      </c>
      <c r="I164" s="76" t="str">
        <f t="shared" si="19"/>
        <v>#N/A</v>
      </c>
      <c r="J164" s="77" t="str">
        <f t="shared" si="20"/>
        <v>#N/A</v>
      </c>
      <c r="K164" s="77" t="str">
        <f t="shared" si="21"/>
        <v>#N/A</v>
      </c>
    </row>
    <row r="165" ht="12.0" customHeight="1">
      <c r="A165" s="73" t="str">
        <f t="shared" si="12"/>
        <v>#N/A</v>
      </c>
      <c r="B165" s="73" t="str">
        <f t="shared" si="13"/>
        <v>#N/A</v>
      </c>
      <c r="C165" s="74" t="str">
        <f t="shared" si="14"/>
        <v>#N/A</v>
      </c>
      <c r="D165" s="76" t="str">
        <f t="shared" si="22"/>
        <v>#N/A</v>
      </c>
      <c r="E165" s="76" t="str">
        <f t="shared" si="15"/>
        <v>#N/A</v>
      </c>
      <c r="F165" s="76" t="str">
        <f t="shared" si="16"/>
        <v>#N/A</v>
      </c>
      <c r="G165" s="76" t="str">
        <f t="shared" si="17"/>
        <v>#N/A</v>
      </c>
      <c r="H165" s="76" t="str">
        <f t="shared" si="18"/>
        <v>#N/A</v>
      </c>
      <c r="I165" s="76" t="str">
        <f t="shared" si="19"/>
        <v>#N/A</v>
      </c>
      <c r="J165" s="77" t="str">
        <f t="shared" si="20"/>
        <v>#N/A</v>
      </c>
      <c r="K165" s="77" t="str">
        <f t="shared" si="21"/>
        <v>#N/A</v>
      </c>
    </row>
    <row r="166" ht="12.0" customHeight="1">
      <c r="A166" s="73" t="str">
        <f t="shared" si="12"/>
        <v>#N/A</v>
      </c>
      <c r="B166" s="73" t="str">
        <f t="shared" si="13"/>
        <v>#N/A</v>
      </c>
      <c r="C166" s="74" t="str">
        <f t="shared" si="14"/>
        <v>#N/A</v>
      </c>
      <c r="D166" s="76" t="str">
        <f t="shared" si="22"/>
        <v>#N/A</v>
      </c>
      <c r="E166" s="76" t="str">
        <f t="shared" si="15"/>
        <v>#N/A</v>
      </c>
      <c r="F166" s="76" t="str">
        <f t="shared" si="16"/>
        <v>#N/A</v>
      </c>
      <c r="G166" s="76" t="str">
        <f t="shared" si="17"/>
        <v>#N/A</v>
      </c>
      <c r="H166" s="76" t="str">
        <f t="shared" si="18"/>
        <v>#N/A</v>
      </c>
      <c r="I166" s="76" t="str">
        <f t="shared" si="19"/>
        <v>#N/A</v>
      </c>
      <c r="J166" s="77" t="str">
        <f t="shared" si="20"/>
        <v>#N/A</v>
      </c>
      <c r="K166" s="77" t="str">
        <f t="shared" si="21"/>
        <v>#N/A</v>
      </c>
    </row>
    <row r="167" ht="12.0" customHeight="1">
      <c r="A167" s="73" t="str">
        <f t="shared" si="12"/>
        <v>#N/A</v>
      </c>
      <c r="B167" s="73" t="str">
        <f t="shared" si="13"/>
        <v>#N/A</v>
      </c>
      <c r="C167" s="74" t="str">
        <f t="shared" si="14"/>
        <v>#N/A</v>
      </c>
      <c r="D167" s="76" t="str">
        <f t="shared" si="22"/>
        <v>#N/A</v>
      </c>
      <c r="E167" s="76" t="str">
        <f t="shared" si="15"/>
        <v>#N/A</v>
      </c>
      <c r="F167" s="76" t="str">
        <f t="shared" si="16"/>
        <v>#N/A</v>
      </c>
      <c r="G167" s="76" t="str">
        <f t="shared" si="17"/>
        <v>#N/A</v>
      </c>
      <c r="H167" s="76" t="str">
        <f t="shared" si="18"/>
        <v>#N/A</v>
      </c>
      <c r="I167" s="76" t="str">
        <f t="shared" si="19"/>
        <v>#N/A</v>
      </c>
      <c r="J167" s="77" t="str">
        <f t="shared" si="20"/>
        <v>#N/A</v>
      </c>
      <c r="K167" s="77" t="str">
        <f t="shared" si="21"/>
        <v>#N/A</v>
      </c>
    </row>
    <row r="168" ht="12.0" customHeight="1">
      <c r="A168" s="73" t="str">
        <f t="shared" si="12"/>
        <v>#N/A</v>
      </c>
      <c r="B168" s="73" t="str">
        <f t="shared" si="13"/>
        <v>#N/A</v>
      </c>
      <c r="C168" s="74" t="str">
        <f t="shared" si="14"/>
        <v>#N/A</v>
      </c>
      <c r="D168" s="76" t="str">
        <f t="shared" si="22"/>
        <v>#N/A</v>
      </c>
      <c r="E168" s="76" t="str">
        <f t="shared" si="15"/>
        <v>#N/A</v>
      </c>
      <c r="F168" s="76" t="str">
        <f t="shared" si="16"/>
        <v>#N/A</v>
      </c>
      <c r="G168" s="76" t="str">
        <f t="shared" si="17"/>
        <v>#N/A</v>
      </c>
      <c r="H168" s="76" t="str">
        <f t="shared" si="18"/>
        <v>#N/A</v>
      </c>
      <c r="I168" s="76" t="str">
        <f t="shared" si="19"/>
        <v>#N/A</v>
      </c>
      <c r="J168" s="77" t="str">
        <f t="shared" si="20"/>
        <v>#N/A</v>
      </c>
      <c r="K168" s="77" t="str">
        <f t="shared" si="21"/>
        <v>#N/A</v>
      </c>
    </row>
    <row r="169" ht="12.0" customHeight="1">
      <c r="A169" s="73" t="str">
        <f t="shared" si="12"/>
        <v>#N/A</v>
      </c>
      <c r="B169" s="73" t="str">
        <f t="shared" si="13"/>
        <v>#N/A</v>
      </c>
      <c r="C169" s="74" t="str">
        <f t="shared" si="14"/>
        <v>#N/A</v>
      </c>
      <c r="D169" s="76" t="str">
        <f t="shared" si="22"/>
        <v>#N/A</v>
      </c>
      <c r="E169" s="76" t="str">
        <f t="shared" si="15"/>
        <v>#N/A</v>
      </c>
      <c r="F169" s="76" t="str">
        <f t="shared" si="16"/>
        <v>#N/A</v>
      </c>
      <c r="G169" s="76" t="str">
        <f t="shared" si="17"/>
        <v>#N/A</v>
      </c>
      <c r="H169" s="76" t="str">
        <f t="shared" si="18"/>
        <v>#N/A</v>
      </c>
      <c r="I169" s="76" t="str">
        <f t="shared" si="19"/>
        <v>#N/A</v>
      </c>
      <c r="J169" s="77" t="str">
        <f t="shared" si="20"/>
        <v>#N/A</v>
      </c>
      <c r="K169" s="77" t="str">
        <f t="shared" si="21"/>
        <v>#N/A</v>
      </c>
    </row>
    <row r="170" ht="12.0" customHeight="1">
      <c r="A170" s="73" t="str">
        <f t="shared" si="12"/>
        <v>#N/A</v>
      </c>
      <c r="B170" s="73" t="str">
        <f t="shared" si="13"/>
        <v>#N/A</v>
      </c>
      <c r="C170" s="74" t="str">
        <f t="shared" si="14"/>
        <v>#N/A</v>
      </c>
      <c r="D170" s="76" t="str">
        <f t="shared" si="22"/>
        <v>#N/A</v>
      </c>
      <c r="E170" s="76" t="str">
        <f t="shared" si="15"/>
        <v>#N/A</v>
      </c>
      <c r="F170" s="76" t="str">
        <f t="shared" si="16"/>
        <v>#N/A</v>
      </c>
      <c r="G170" s="76" t="str">
        <f t="shared" si="17"/>
        <v>#N/A</v>
      </c>
      <c r="H170" s="76" t="str">
        <f t="shared" si="18"/>
        <v>#N/A</v>
      </c>
      <c r="I170" s="76" t="str">
        <f t="shared" si="19"/>
        <v>#N/A</v>
      </c>
      <c r="J170" s="77" t="str">
        <f t="shared" si="20"/>
        <v>#N/A</v>
      </c>
      <c r="K170" s="77" t="str">
        <f t="shared" si="21"/>
        <v>#N/A</v>
      </c>
    </row>
    <row r="171" ht="12.0" customHeight="1">
      <c r="A171" s="73" t="str">
        <f t="shared" si="12"/>
        <v>#N/A</v>
      </c>
      <c r="B171" s="73" t="str">
        <f t="shared" si="13"/>
        <v>#N/A</v>
      </c>
      <c r="C171" s="74" t="str">
        <f t="shared" si="14"/>
        <v>#N/A</v>
      </c>
      <c r="D171" s="76" t="str">
        <f t="shared" si="22"/>
        <v>#N/A</v>
      </c>
      <c r="E171" s="76" t="str">
        <f t="shared" si="15"/>
        <v>#N/A</v>
      </c>
      <c r="F171" s="76" t="str">
        <f t="shared" si="16"/>
        <v>#N/A</v>
      </c>
      <c r="G171" s="76" t="str">
        <f t="shared" si="17"/>
        <v>#N/A</v>
      </c>
      <c r="H171" s="76" t="str">
        <f t="shared" si="18"/>
        <v>#N/A</v>
      </c>
      <c r="I171" s="76" t="str">
        <f t="shared" si="19"/>
        <v>#N/A</v>
      </c>
      <c r="J171" s="77" t="str">
        <f t="shared" si="20"/>
        <v>#N/A</v>
      </c>
      <c r="K171" s="77" t="str">
        <f t="shared" si="21"/>
        <v>#N/A</v>
      </c>
    </row>
    <row r="172" ht="12.0" customHeight="1">
      <c r="A172" s="73" t="str">
        <f t="shared" si="12"/>
        <v>#N/A</v>
      </c>
      <c r="B172" s="73" t="str">
        <f t="shared" si="13"/>
        <v>#N/A</v>
      </c>
      <c r="C172" s="74" t="str">
        <f t="shared" si="14"/>
        <v>#N/A</v>
      </c>
      <c r="D172" s="76" t="str">
        <f t="shared" si="22"/>
        <v>#N/A</v>
      </c>
      <c r="E172" s="76" t="str">
        <f t="shared" si="15"/>
        <v>#N/A</v>
      </c>
      <c r="F172" s="76" t="str">
        <f t="shared" si="16"/>
        <v>#N/A</v>
      </c>
      <c r="G172" s="76" t="str">
        <f t="shared" si="17"/>
        <v>#N/A</v>
      </c>
      <c r="H172" s="76" t="str">
        <f t="shared" si="18"/>
        <v>#N/A</v>
      </c>
      <c r="I172" s="76" t="str">
        <f t="shared" si="19"/>
        <v>#N/A</v>
      </c>
      <c r="J172" s="77" t="str">
        <f t="shared" si="20"/>
        <v>#N/A</v>
      </c>
      <c r="K172" s="77" t="str">
        <f t="shared" si="21"/>
        <v>#N/A</v>
      </c>
    </row>
    <row r="173" ht="12.0" customHeight="1">
      <c r="A173" s="73" t="str">
        <f t="shared" si="12"/>
        <v>#N/A</v>
      </c>
      <c r="B173" s="73" t="str">
        <f t="shared" si="13"/>
        <v>#N/A</v>
      </c>
      <c r="C173" s="74" t="str">
        <f t="shared" si="14"/>
        <v>#N/A</v>
      </c>
      <c r="D173" s="76" t="str">
        <f t="shared" si="22"/>
        <v>#N/A</v>
      </c>
      <c r="E173" s="76" t="str">
        <f t="shared" si="15"/>
        <v>#N/A</v>
      </c>
      <c r="F173" s="76" t="str">
        <f t="shared" si="16"/>
        <v>#N/A</v>
      </c>
      <c r="G173" s="76" t="str">
        <f t="shared" si="17"/>
        <v>#N/A</v>
      </c>
      <c r="H173" s="76" t="str">
        <f t="shared" si="18"/>
        <v>#N/A</v>
      </c>
      <c r="I173" s="76" t="str">
        <f t="shared" si="19"/>
        <v>#N/A</v>
      </c>
      <c r="J173" s="77" t="str">
        <f t="shared" si="20"/>
        <v>#N/A</v>
      </c>
      <c r="K173" s="77" t="str">
        <f t="shared" si="21"/>
        <v>#N/A</v>
      </c>
    </row>
    <row r="174" ht="12.0" customHeight="1">
      <c r="A174" s="73" t="str">
        <f t="shared" si="12"/>
        <v>#N/A</v>
      </c>
      <c r="B174" s="73" t="str">
        <f t="shared" si="13"/>
        <v>#N/A</v>
      </c>
      <c r="C174" s="74" t="str">
        <f t="shared" si="14"/>
        <v>#N/A</v>
      </c>
      <c r="D174" s="76" t="str">
        <f t="shared" si="22"/>
        <v>#N/A</v>
      </c>
      <c r="E174" s="76" t="str">
        <f t="shared" si="15"/>
        <v>#N/A</v>
      </c>
      <c r="F174" s="76" t="str">
        <f t="shared" si="16"/>
        <v>#N/A</v>
      </c>
      <c r="G174" s="76" t="str">
        <f t="shared" si="17"/>
        <v>#N/A</v>
      </c>
      <c r="H174" s="76" t="str">
        <f t="shared" si="18"/>
        <v>#N/A</v>
      </c>
      <c r="I174" s="76" t="str">
        <f t="shared" si="19"/>
        <v>#N/A</v>
      </c>
      <c r="J174" s="77" t="str">
        <f t="shared" si="20"/>
        <v>#N/A</v>
      </c>
      <c r="K174" s="77" t="str">
        <f t="shared" si="21"/>
        <v>#N/A</v>
      </c>
    </row>
    <row r="175" ht="12.0" customHeight="1">
      <c r="A175" s="73" t="str">
        <f t="shared" si="12"/>
        <v>#N/A</v>
      </c>
      <c r="B175" s="73" t="str">
        <f t="shared" si="13"/>
        <v>#N/A</v>
      </c>
      <c r="C175" s="74" t="str">
        <f t="shared" si="14"/>
        <v>#N/A</v>
      </c>
      <c r="D175" s="76" t="str">
        <f t="shared" si="22"/>
        <v>#N/A</v>
      </c>
      <c r="E175" s="76" t="str">
        <f t="shared" si="15"/>
        <v>#N/A</v>
      </c>
      <c r="F175" s="76" t="str">
        <f t="shared" si="16"/>
        <v>#N/A</v>
      </c>
      <c r="G175" s="76" t="str">
        <f t="shared" si="17"/>
        <v>#N/A</v>
      </c>
      <c r="H175" s="76" t="str">
        <f t="shared" si="18"/>
        <v>#N/A</v>
      </c>
      <c r="I175" s="76" t="str">
        <f t="shared" si="19"/>
        <v>#N/A</v>
      </c>
      <c r="J175" s="77" t="str">
        <f t="shared" si="20"/>
        <v>#N/A</v>
      </c>
      <c r="K175" s="77" t="str">
        <f t="shared" si="21"/>
        <v>#N/A</v>
      </c>
    </row>
    <row r="176" ht="12.0" customHeight="1">
      <c r="A176" s="73" t="str">
        <f t="shared" si="12"/>
        <v>#N/A</v>
      </c>
      <c r="B176" s="73" t="str">
        <f t="shared" si="13"/>
        <v>#N/A</v>
      </c>
      <c r="C176" s="74" t="str">
        <f t="shared" si="14"/>
        <v>#N/A</v>
      </c>
      <c r="D176" s="76" t="str">
        <f t="shared" si="22"/>
        <v>#N/A</v>
      </c>
      <c r="E176" s="76" t="str">
        <f t="shared" si="15"/>
        <v>#N/A</v>
      </c>
      <c r="F176" s="76" t="str">
        <f t="shared" si="16"/>
        <v>#N/A</v>
      </c>
      <c r="G176" s="76" t="str">
        <f t="shared" si="17"/>
        <v>#N/A</v>
      </c>
      <c r="H176" s="76" t="str">
        <f t="shared" si="18"/>
        <v>#N/A</v>
      </c>
      <c r="I176" s="76" t="str">
        <f t="shared" si="19"/>
        <v>#N/A</v>
      </c>
      <c r="J176" s="77" t="str">
        <f t="shared" si="20"/>
        <v>#N/A</v>
      </c>
      <c r="K176" s="77" t="str">
        <f t="shared" si="21"/>
        <v>#N/A</v>
      </c>
    </row>
    <row r="177" ht="12.0" customHeight="1">
      <c r="A177" s="73" t="str">
        <f t="shared" si="12"/>
        <v>#N/A</v>
      </c>
      <c r="B177" s="73" t="str">
        <f t="shared" si="13"/>
        <v>#N/A</v>
      </c>
      <c r="C177" s="74" t="str">
        <f t="shared" si="14"/>
        <v>#N/A</v>
      </c>
      <c r="D177" s="76" t="str">
        <f t="shared" si="22"/>
        <v>#N/A</v>
      </c>
      <c r="E177" s="76" t="str">
        <f t="shared" si="15"/>
        <v>#N/A</v>
      </c>
      <c r="F177" s="76" t="str">
        <f t="shared" si="16"/>
        <v>#N/A</v>
      </c>
      <c r="G177" s="76" t="str">
        <f t="shared" si="17"/>
        <v>#N/A</v>
      </c>
      <c r="H177" s="76" t="str">
        <f t="shared" si="18"/>
        <v>#N/A</v>
      </c>
      <c r="I177" s="76" t="str">
        <f t="shared" si="19"/>
        <v>#N/A</v>
      </c>
      <c r="J177" s="77" t="str">
        <f t="shared" si="20"/>
        <v>#N/A</v>
      </c>
      <c r="K177" s="77" t="str">
        <f t="shared" si="21"/>
        <v>#N/A</v>
      </c>
    </row>
    <row r="178" ht="12.0" customHeight="1">
      <c r="A178" s="73" t="str">
        <f t="shared" si="12"/>
        <v>#N/A</v>
      </c>
      <c r="B178" s="73" t="str">
        <f t="shared" si="13"/>
        <v>#N/A</v>
      </c>
      <c r="C178" s="74" t="str">
        <f t="shared" si="14"/>
        <v>#N/A</v>
      </c>
      <c r="D178" s="76" t="str">
        <f t="shared" si="22"/>
        <v>#N/A</v>
      </c>
      <c r="E178" s="76" t="str">
        <f t="shared" si="15"/>
        <v>#N/A</v>
      </c>
      <c r="F178" s="76" t="str">
        <f t="shared" si="16"/>
        <v>#N/A</v>
      </c>
      <c r="G178" s="76" t="str">
        <f t="shared" si="17"/>
        <v>#N/A</v>
      </c>
      <c r="H178" s="76" t="str">
        <f t="shared" si="18"/>
        <v>#N/A</v>
      </c>
      <c r="I178" s="76" t="str">
        <f t="shared" si="19"/>
        <v>#N/A</v>
      </c>
      <c r="J178" s="77" t="str">
        <f t="shared" si="20"/>
        <v>#N/A</v>
      </c>
      <c r="K178" s="77" t="str">
        <f t="shared" si="21"/>
        <v>#N/A</v>
      </c>
    </row>
    <row r="179" ht="12.0" customHeight="1">
      <c r="A179" s="73" t="str">
        <f t="shared" si="12"/>
        <v>#N/A</v>
      </c>
      <c r="B179" s="73" t="str">
        <f t="shared" si="13"/>
        <v>#N/A</v>
      </c>
      <c r="C179" s="74" t="str">
        <f t="shared" si="14"/>
        <v>#N/A</v>
      </c>
      <c r="D179" s="76" t="str">
        <f t="shared" si="22"/>
        <v>#N/A</v>
      </c>
      <c r="E179" s="76" t="str">
        <f t="shared" si="15"/>
        <v>#N/A</v>
      </c>
      <c r="F179" s="76" t="str">
        <f t="shared" si="16"/>
        <v>#N/A</v>
      </c>
      <c r="G179" s="76" t="str">
        <f t="shared" si="17"/>
        <v>#N/A</v>
      </c>
      <c r="H179" s="76" t="str">
        <f t="shared" si="18"/>
        <v>#N/A</v>
      </c>
      <c r="I179" s="76" t="str">
        <f t="shared" si="19"/>
        <v>#N/A</v>
      </c>
      <c r="J179" s="77" t="str">
        <f t="shared" si="20"/>
        <v>#N/A</v>
      </c>
      <c r="K179" s="77" t="str">
        <f t="shared" si="21"/>
        <v>#N/A</v>
      </c>
    </row>
    <row r="180" ht="12.0" customHeight="1">
      <c r="A180" s="73" t="str">
        <f t="shared" si="12"/>
        <v>#N/A</v>
      </c>
      <c r="B180" s="73" t="str">
        <f t="shared" si="13"/>
        <v>#N/A</v>
      </c>
      <c r="C180" s="74" t="str">
        <f t="shared" si="14"/>
        <v>#N/A</v>
      </c>
      <c r="D180" s="76" t="str">
        <f t="shared" si="22"/>
        <v>#N/A</v>
      </c>
      <c r="E180" s="76" t="str">
        <f t="shared" si="15"/>
        <v>#N/A</v>
      </c>
      <c r="F180" s="76" t="str">
        <f t="shared" si="16"/>
        <v>#N/A</v>
      </c>
      <c r="G180" s="76" t="str">
        <f t="shared" si="17"/>
        <v>#N/A</v>
      </c>
      <c r="H180" s="76" t="str">
        <f t="shared" si="18"/>
        <v>#N/A</v>
      </c>
      <c r="I180" s="76" t="str">
        <f t="shared" si="19"/>
        <v>#N/A</v>
      </c>
      <c r="J180" s="77" t="str">
        <f t="shared" si="20"/>
        <v>#N/A</v>
      </c>
      <c r="K180" s="77" t="str">
        <f t="shared" si="21"/>
        <v>#N/A</v>
      </c>
    </row>
    <row r="181" ht="12.0" customHeight="1">
      <c r="A181" s="73" t="str">
        <f t="shared" si="12"/>
        <v>#N/A</v>
      </c>
      <c r="B181" s="73" t="str">
        <f t="shared" si="13"/>
        <v>#N/A</v>
      </c>
      <c r="C181" s="74" t="str">
        <f t="shared" si="14"/>
        <v>#N/A</v>
      </c>
      <c r="D181" s="76" t="str">
        <f t="shared" si="22"/>
        <v>#N/A</v>
      </c>
      <c r="E181" s="76" t="str">
        <f t="shared" si="15"/>
        <v>#N/A</v>
      </c>
      <c r="F181" s="76" t="str">
        <f t="shared" si="16"/>
        <v>#N/A</v>
      </c>
      <c r="G181" s="76" t="str">
        <f t="shared" si="17"/>
        <v>#N/A</v>
      </c>
      <c r="H181" s="76" t="str">
        <f t="shared" si="18"/>
        <v>#N/A</v>
      </c>
      <c r="I181" s="76" t="str">
        <f t="shared" si="19"/>
        <v>#N/A</v>
      </c>
      <c r="J181" s="77" t="str">
        <f t="shared" si="20"/>
        <v>#N/A</v>
      </c>
      <c r="K181" s="77" t="str">
        <f t="shared" si="21"/>
        <v>#N/A</v>
      </c>
    </row>
    <row r="182" ht="12.0" customHeight="1">
      <c r="A182" s="73" t="str">
        <f t="shared" si="12"/>
        <v>#N/A</v>
      </c>
      <c r="B182" s="73" t="str">
        <f t="shared" si="13"/>
        <v>#N/A</v>
      </c>
      <c r="C182" s="74" t="str">
        <f t="shared" si="14"/>
        <v>#N/A</v>
      </c>
      <c r="D182" s="76" t="str">
        <f t="shared" si="22"/>
        <v>#N/A</v>
      </c>
      <c r="E182" s="76" t="str">
        <f t="shared" si="15"/>
        <v>#N/A</v>
      </c>
      <c r="F182" s="76" t="str">
        <f t="shared" si="16"/>
        <v>#N/A</v>
      </c>
      <c r="G182" s="76" t="str">
        <f t="shared" si="17"/>
        <v>#N/A</v>
      </c>
      <c r="H182" s="76" t="str">
        <f t="shared" si="18"/>
        <v>#N/A</v>
      </c>
      <c r="I182" s="76" t="str">
        <f t="shared" si="19"/>
        <v>#N/A</v>
      </c>
      <c r="J182" s="77" t="str">
        <f t="shared" si="20"/>
        <v>#N/A</v>
      </c>
      <c r="K182" s="77" t="str">
        <f t="shared" si="21"/>
        <v>#N/A</v>
      </c>
    </row>
    <row r="183" ht="12.0" customHeight="1">
      <c r="A183" s="73" t="str">
        <f t="shared" si="12"/>
        <v>#N/A</v>
      </c>
      <c r="B183" s="73" t="str">
        <f t="shared" si="13"/>
        <v>#N/A</v>
      </c>
      <c r="C183" s="74" t="str">
        <f t="shared" si="14"/>
        <v>#N/A</v>
      </c>
      <c r="D183" s="76" t="str">
        <f t="shared" si="22"/>
        <v>#N/A</v>
      </c>
      <c r="E183" s="76" t="str">
        <f t="shared" si="15"/>
        <v>#N/A</v>
      </c>
      <c r="F183" s="76" t="str">
        <f t="shared" si="16"/>
        <v>#N/A</v>
      </c>
      <c r="G183" s="76" t="str">
        <f t="shared" si="17"/>
        <v>#N/A</v>
      </c>
      <c r="H183" s="76" t="str">
        <f t="shared" si="18"/>
        <v>#N/A</v>
      </c>
      <c r="I183" s="76" t="str">
        <f t="shared" si="19"/>
        <v>#N/A</v>
      </c>
      <c r="J183" s="77" t="str">
        <f t="shared" si="20"/>
        <v>#N/A</v>
      </c>
      <c r="K183" s="77" t="str">
        <f t="shared" si="21"/>
        <v>#N/A</v>
      </c>
    </row>
    <row r="184" ht="12.0" customHeight="1">
      <c r="A184" s="73" t="str">
        <f t="shared" si="12"/>
        <v>#N/A</v>
      </c>
      <c r="B184" s="73" t="str">
        <f t="shared" si="13"/>
        <v>#N/A</v>
      </c>
      <c r="C184" s="74" t="str">
        <f t="shared" si="14"/>
        <v>#N/A</v>
      </c>
      <c r="D184" s="76" t="str">
        <f t="shared" si="22"/>
        <v>#N/A</v>
      </c>
      <c r="E184" s="76" t="str">
        <f t="shared" si="15"/>
        <v>#N/A</v>
      </c>
      <c r="F184" s="76" t="str">
        <f t="shared" si="16"/>
        <v>#N/A</v>
      </c>
      <c r="G184" s="76" t="str">
        <f t="shared" si="17"/>
        <v>#N/A</v>
      </c>
      <c r="H184" s="76" t="str">
        <f t="shared" si="18"/>
        <v>#N/A</v>
      </c>
      <c r="I184" s="76" t="str">
        <f t="shared" si="19"/>
        <v>#N/A</v>
      </c>
      <c r="J184" s="77" t="str">
        <f t="shared" si="20"/>
        <v>#N/A</v>
      </c>
      <c r="K184" s="77" t="str">
        <f t="shared" si="21"/>
        <v>#N/A</v>
      </c>
    </row>
    <row r="185" ht="12.0" customHeight="1">
      <c r="A185" s="73" t="str">
        <f t="shared" si="12"/>
        <v>#N/A</v>
      </c>
      <c r="B185" s="73" t="str">
        <f t="shared" si="13"/>
        <v>#N/A</v>
      </c>
      <c r="C185" s="74" t="str">
        <f t="shared" si="14"/>
        <v>#N/A</v>
      </c>
      <c r="D185" s="76" t="str">
        <f t="shared" si="22"/>
        <v>#N/A</v>
      </c>
      <c r="E185" s="76" t="str">
        <f t="shared" si="15"/>
        <v>#N/A</v>
      </c>
      <c r="F185" s="76" t="str">
        <f t="shared" si="16"/>
        <v>#N/A</v>
      </c>
      <c r="G185" s="76" t="str">
        <f t="shared" si="17"/>
        <v>#N/A</v>
      </c>
      <c r="H185" s="76" t="str">
        <f t="shared" si="18"/>
        <v>#N/A</v>
      </c>
      <c r="I185" s="76" t="str">
        <f t="shared" si="19"/>
        <v>#N/A</v>
      </c>
      <c r="J185" s="77" t="str">
        <f t="shared" si="20"/>
        <v>#N/A</v>
      </c>
      <c r="K185" s="77" t="str">
        <f t="shared" si="21"/>
        <v>#N/A</v>
      </c>
    </row>
    <row r="186" ht="12.0" customHeight="1">
      <c r="A186" s="73" t="str">
        <f t="shared" si="12"/>
        <v>#N/A</v>
      </c>
      <c r="B186" s="73" t="str">
        <f t="shared" si="13"/>
        <v>#N/A</v>
      </c>
      <c r="C186" s="74" t="str">
        <f t="shared" si="14"/>
        <v>#N/A</v>
      </c>
      <c r="D186" s="76" t="str">
        <f t="shared" si="22"/>
        <v>#N/A</v>
      </c>
      <c r="E186" s="76" t="str">
        <f t="shared" si="15"/>
        <v>#N/A</v>
      </c>
      <c r="F186" s="76" t="str">
        <f t="shared" si="16"/>
        <v>#N/A</v>
      </c>
      <c r="G186" s="76" t="str">
        <f t="shared" si="17"/>
        <v>#N/A</v>
      </c>
      <c r="H186" s="76" t="str">
        <f t="shared" si="18"/>
        <v>#N/A</v>
      </c>
      <c r="I186" s="76" t="str">
        <f t="shared" si="19"/>
        <v>#N/A</v>
      </c>
      <c r="J186" s="77" t="str">
        <f t="shared" si="20"/>
        <v>#N/A</v>
      </c>
      <c r="K186" s="77" t="str">
        <f t="shared" si="21"/>
        <v>#N/A</v>
      </c>
    </row>
    <row r="187" ht="12.0" customHeight="1">
      <c r="A187" s="73" t="str">
        <f t="shared" si="12"/>
        <v>#N/A</v>
      </c>
      <c r="B187" s="73" t="str">
        <f t="shared" si="13"/>
        <v>#N/A</v>
      </c>
      <c r="C187" s="74" t="str">
        <f t="shared" si="14"/>
        <v>#N/A</v>
      </c>
      <c r="D187" s="76" t="str">
        <f t="shared" si="22"/>
        <v>#N/A</v>
      </c>
      <c r="E187" s="76" t="str">
        <f t="shared" si="15"/>
        <v>#N/A</v>
      </c>
      <c r="F187" s="76" t="str">
        <f t="shared" si="16"/>
        <v>#N/A</v>
      </c>
      <c r="G187" s="76" t="str">
        <f t="shared" si="17"/>
        <v>#N/A</v>
      </c>
      <c r="H187" s="76" t="str">
        <f t="shared" si="18"/>
        <v>#N/A</v>
      </c>
      <c r="I187" s="76" t="str">
        <f t="shared" si="19"/>
        <v>#N/A</v>
      </c>
      <c r="J187" s="77" t="str">
        <f t="shared" si="20"/>
        <v>#N/A</v>
      </c>
      <c r="K187" s="77" t="str">
        <f t="shared" si="21"/>
        <v>#N/A</v>
      </c>
    </row>
    <row r="188" ht="12.0" customHeight="1">
      <c r="A188" s="73" t="str">
        <f t="shared" si="12"/>
        <v>#N/A</v>
      </c>
      <c r="B188" s="73" t="str">
        <f t="shared" si="13"/>
        <v>#N/A</v>
      </c>
      <c r="C188" s="74" t="str">
        <f t="shared" si="14"/>
        <v>#N/A</v>
      </c>
      <c r="D188" s="76" t="str">
        <f t="shared" si="22"/>
        <v>#N/A</v>
      </c>
      <c r="E188" s="76" t="str">
        <f t="shared" si="15"/>
        <v>#N/A</v>
      </c>
      <c r="F188" s="76" t="str">
        <f t="shared" si="16"/>
        <v>#N/A</v>
      </c>
      <c r="G188" s="76" t="str">
        <f t="shared" si="17"/>
        <v>#N/A</v>
      </c>
      <c r="H188" s="76" t="str">
        <f t="shared" si="18"/>
        <v>#N/A</v>
      </c>
      <c r="I188" s="76" t="str">
        <f t="shared" si="19"/>
        <v>#N/A</v>
      </c>
      <c r="J188" s="77" t="str">
        <f t="shared" si="20"/>
        <v>#N/A</v>
      </c>
      <c r="K188" s="77" t="str">
        <f t="shared" si="21"/>
        <v>#N/A</v>
      </c>
    </row>
    <row r="189" ht="12.0" customHeight="1">
      <c r="A189" s="73" t="str">
        <f t="shared" si="12"/>
        <v>#N/A</v>
      </c>
      <c r="B189" s="73" t="str">
        <f t="shared" si="13"/>
        <v>#N/A</v>
      </c>
      <c r="C189" s="74" t="str">
        <f t="shared" si="14"/>
        <v>#N/A</v>
      </c>
      <c r="D189" s="76" t="str">
        <f t="shared" si="22"/>
        <v>#N/A</v>
      </c>
      <c r="E189" s="76" t="str">
        <f t="shared" si="15"/>
        <v>#N/A</v>
      </c>
      <c r="F189" s="76" t="str">
        <f t="shared" si="16"/>
        <v>#N/A</v>
      </c>
      <c r="G189" s="76" t="str">
        <f t="shared" si="17"/>
        <v>#N/A</v>
      </c>
      <c r="H189" s="76" t="str">
        <f t="shared" si="18"/>
        <v>#N/A</v>
      </c>
      <c r="I189" s="76" t="str">
        <f t="shared" si="19"/>
        <v>#N/A</v>
      </c>
      <c r="J189" s="77" t="str">
        <f t="shared" si="20"/>
        <v>#N/A</v>
      </c>
      <c r="K189" s="77" t="str">
        <f t="shared" si="21"/>
        <v>#N/A</v>
      </c>
    </row>
    <row r="190" ht="12.0" customHeight="1">
      <c r="A190" s="73" t="str">
        <f t="shared" si="12"/>
        <v>#N/A</v>
      </c>
      <c r="B190" s="73" t="str">
        <f t="shared" si="13"/>
        <v>#N/A</v>
      </c>
      <c r="C190" s="74" t="str">
        <f t="shared" si="14"/>
        <v>#N/A</v>
      </c>
      <c r="D190" s="76" t="str">
        <f t="shared" si="22"/>
        <v>#N/A</v>
      </c>
      <c r="E190" s="76" t="str">
        <f t="shared" si="15"/>
        <v>#N/A</v>
      </c>
      <c r="F190" s="76" t="str">
        <f t="shared" si="16"/>
        <v>#N/A</v>
      </c>
      <c r="G190" s="76" t="str">
        <f t="shared" si="17"/>
        <v>#N/A</v>
      </c>
      <c r="H190" s="76" t="str">
        <f t="shared" si="18"/>
        <v>#N/A</v>
      </c>
      <c r="I190" s="76" t="str">
        <f t="shared" si="19"/>
        <v>#N/A</v>
      </c>
      <c r="J190" s="77" t="str">
        <f t="shared" si="20"/>
        <v>#N/A</v>
      </c>
      <c r="K190" s="77" t="str">
        <f t="shared" si="21"/>
        <v>#N/A</v>
      </c>
    </row>
    <row r="191" ht="12.0" customHeight="1">
      <c r="A191" s="73" t="str">
        <f t="shared" si="12"/>
        <v>#N/A</v>
      </c>
      <c r="B191" s="73" t="str">
        <f t="shared" si="13"/>
        <v>#N/A</v>
      </c>
      <c r="C191" s="74" t="str">
        <f t="shared" si="14"/>
        <v>#N/A</v>
      </c>
      <c r="D191" s="76" t="str">
        <f t="shared" si="22"/>
        <v>#N/A</v>
      </c>
      <c r="E191" s="76" t="str">
        <f t="shared" si="15"/>
        <v>#N/A</v>
      </c>
      <c r="F191" s="76" t="str">
        <f t="shared" si="16"/>
        <v>#N/A</v>
      </c>
      <c r="G191" s="76" t="str">
        <f t="shared" si="17"/>
        <v>#N/A</v>
      </c>
      <c r="H191" s="76" t="str">
        <f t="shared" si="18"/>
        <v>#N/A</v>
      </c>
      <c r="I191" s="76" t="str">
        <f t="shared" si="19"/>
        <v>#N/A</v>
      </c>
      <c r="J191" s="77" t="str">
        <f t="shared" si="20"/>
        <v>#N/A</v>
      </c>
      <c r="K191" s="77" t="str">
        <f t="shared" si="21"/>
        <v>#N/A</v>
      </c>
    </row>
    <row r="192" ht="12.0" customHeight="1">
      <c r="A192" s="73" t="str">
        <f t="shared" si="12"/>
        <v>#N/A</v>
      </c>
      <c r="B192" s="73" t="str">
        <f t="shared" si="13"/>
        <v>#N/A</v>
      </c>
      <c r="C192" s="74" t="str">
        <f t="shared" si="14"/>
        <v>#N/A</v>
      </c>
      <c r="D192" s="76" t="str">
        <f t="shared" si="22"/>
        <v>#N/A</v>
      </c>
      <c r="E192" s="76" t="str">
        <f t="shared" si="15"/>
        <v>#N/A</v>
      </c>
      <c r="F192" s="76" t="str">
        <f t="shared" si="16"/>
        <v>#N/A</v>
      </c>
      <c r="G192" s="76" t="str">
        <f t="shared" si="17"/>
        <v>#N/A</v>
      </c>
      <c r="H192" s="76" t="str">
        <f t="shared" si="18"/>
        <v>#N/A</v>
      </c>
      <c r="I192" s="76" t="str">
        <f t="shared" si="19"/>
        <v>#N/A</v>
      </c>
      <c r="J192" s="77" t="str">
        <f t="shared" si="20"/>
        <v>#N/A</v>
      </c>
      <c r="K192" s="77" t="str">
        <f t="shared" si="21"/>
        <v>#N/A</v>
      </c>
    </row>
    <row r="193" ht="12.0" customHeight="1">
      <c r="A193" s="73" t="str">
        <f t="shared" si="12"/>
        <v>#N/A</v>
      </c>
      <c r="B193" s="73" t="str">
        <f t="shared" si="13"/>
        <v>#N/A</v>
      </c>
      <c r="C193" s="74" t="str">
        <f t="shared" si="14"/>
        <v>#N/A</v>
      </c>
      <c r="D193" s="76" t="str">
        <f t="shared" si="22"/>
        <v>#N/A</v>
      </c>
      <c r="E193" s="76" t="str">
        <f t="shared" si="15"/>
        <v>#N/A</v>
      </c>
      <c r="F193" s="76" t="str">
        <f t="shared" si="16"/>
        <v>#N/A</v>
      </c>
      <c r="G193" s="76" t="str">
        <f t="shared" si="17"/>
        <v>#N/A</v>
      </c>
      <c r="H193" s="76" t="str">
        <f t="shared" si="18"/>
        <v>#N/A</v>
      </c>
      <c r="I193" s="76" t="str">
        <f t="shared" si="19"/>
        <v>#N/A</v>
      </c>
      <c r="J193" s="77" t="str">
        <f t="shared" si="20"/>
        <v>#N/A</v>
      </c>
      <c r="K193" s="77" t="str">
        <f t="shared" si="21"/>
        <v>#N/A</v>
      </c>
    </row>
    <row r="194" ht="12.0" customHeight="1">
      <c r="A194" s="73" t="str">
        <f t="shared" si="12"/>
        <v>#N/A</v>
      </c>
      <c r="B194" s="73" t="str">
        <f t="shared" si="13"/>
        <v>#N/A</v>
      </c>
      <c r="C194" s="74" t="str">
        <f t="shared" si="14"/>
        <v>#N/A</v>
      </c>
      <c r="D194" s="76" t="str">
        <f t="shared" si="22"/>
        <v>#N/A</v>
      </c>
      <c r="E194" s="76" t="str">
        <f t="shared" si="15"/>
        <v>#N/A</v>
      </c>
      <c r="F194" s="76" t="str">
        <f t="shared" si="16"/>
        <v>#N/A</v>
      </c>
      <c r="G194" s="76" t="str">
        <f t="shared" si="17"/>
        <v>#N/A</v>
      </c>
      <c r="H194" s="76" t="str">
        <f t="shared" si="18"/>
        <v>#N/A</v>
      </c>
      <c r="I194" s="76" t="str">
        <f t="shared" si="19"/>
        <v>#N/A</v>
      </c>
      <c r="J194" s="77" t="str">
        <f t="shared" si="20"/>
        <v>#N/A</v>
      </c>
      <c r="K194" s="77" t="str">
        <f t="shared" si="21"/>
        <v>#N/A</v>
      </c>
    </row>
    <row r="195" ht="12.0" customHeight="1">
      <c r="A195" s="73" t="str">
        <f t="shared" si="12"/>
        <v>#N/A</v>
      </c>
      <c r="B195" s="73" t="str">
        <f t="shared" si="13"/>
        <v>#N/A</v>
      </c>
      <c r="C195" s="74" t="str">
        <f t="shared" si="14"/>
        <v>#N/A</v>
      </c>
      <c r="D195" s="76" t="str">
        <f t="shared" si="22"/>
        <v>#N/A</v>
      </c>
      <c r="E195" s="76" t="str">
        <f t="shared" si="15"/>
        <v>#N/A</v>
      </c>
      <c r="F195" s="76" t="str">
        <f t="shared" si="16"/>
        <v>#N/A</v>
      </c>
      <c r="G195" s="76" t="str">
        <f t="shared" si="17"/>
        <v>#N/A</v>
      </c>
      <c r="H195" s="76" t="str">
        <f t="shared" si="18"/>
        <v>#N/A</v>
      </c>
      <c r="I195" s="76" t="str">
        <f t="shared" si="19"/>
        <v>#N/A</v>
      </c>
      <c r="J195" s="77" t="str">
        <f t="shared" si="20"/>
        <v>#N/A</v>
      </c>
      <c r="K195" s="77" t="str">
        <f t="shared" si="21"/>
        <v>#N/A</v>
      </c>
    </row>
    <row r="196" ht="12.0" customHeight="1">
      <c r="A196" s="73" t="str">
        <f t="shared" si="12"/>
        <v>#N/A</v>
      </c>
      <c r="B196" s="73" t="str">
        <f t="shared" si="13"/>
        <v>#N/A</v>
      </c>
      <c r="C196" s="74" t="str">
        <f t="shared" si="14"/>
        <v>#N/A</v>
      </c>
      <c r="D196" s="76" t="str">
        <f t="shared" si="22"/>
        <v>#N/A</v>
      </c>
      <c r="E196" s="76" t="str">
        <f t="shared" si="15"/>
        <v>#N/A</v>
      </c>
      <c r="F196" s="76" t="str">
        <f t="shared" si="16"/>
        <v>#N/A</v>
      </c>
      <c r="G196" s="76" t="str">
        <f t="shared" si="17"/>
        <v>#N/A</v>
      </c>
      <c r="H196" s="76" t="str">
        <f t="shared" si="18"/>
        <v>#N/A</v>
      </c>
      <c r="I196" s="76" t="str">
        <f t="shared" si="19"/>
        <v>#N/A</v>
      </c>
      <c r="J196" s="77" t="str">
        <f t="shared" si="20"/>
        <v>#N/A</v>
      </c>
      <c r="K196" s="77" t="str">
        <f t="shared" si="21"/>
        <v>#N/A</v>
      </c>
    </row>
    <row r="197" ht="12.0" customHeight="1">
      <c r="A197" s="73" t="str">
        <f t="shared" si="12"/>
        <v>#N/A</v>
      </c>
      <c r="B197" s="73" t="str">
        <f t="shared" si="13"/>
        <v>#N/A</v>
      </c>
      <c r="C197" s="74" t="str">
        <f t="shared" si="14"/>
        <v>#N/A</v>
      </c>
      <c r="D197" s="76" t="str">
        <f t="shared" si="22"/>
        <v>#N/A</v>
      </c>
      <c r="E197" s="76" t="str">
        <f t="shared" si="15"/>
        <v>#N/A</v>
      </c>
      <c r="F197" s="76" t="str">
        <f t="shared" si="16"/>
        <v>#N/A</v>
      </c>
      <c r="G197" s="76" t="str">
        <f t="shared" si="17"/>
        <v>#N/A</v>
      </c>
      <c r="H197" s="76" t="str">
        <f t="shared" si="18"/>
        <v>#N/A</v>
      </c>
      <c r="I197" s="76" t="str">
        <f t="shared" si="19"/>
        <v>#N/A</v>
      </c>
      <c r="J197" s="77" t="str">
        <f t="shared" si="20"/>
        <v>#N/A</v>
      </c>
      <c r="K197" s="77" t="str">
        <f t="shared" si="21"/>
        <v>#N/A</v>
      </c>
    </row>
    <row r="198" ht="12.0" customHeight="1">
      <c r="A198" s="73" t="str">
        <f t="shared" si="12"/>
        <v>#N/A</v>
      </c>
      <c r="B198" s="73" t="str">
        <f t="shared" si="13"/>
        <v>#N/A</v>
      </c>
      <c r="C198" s="74" t="str">
        <f t="shared" si="14"/>
        <v>#N/A</v>
      </c>
      <c r="D198" s="76" t="str">
        <f t="shared" si="22"/>
        <v>#N/A</v>
      </c>
      <c r="E198" s="76" t="str">
        <f t="shared" si="15"/>
        <v>#N/A</v>
      </c>
      <c r="F198" s="76" t="str">
        <f t="shared" si="16"/>
        <v>#N/A</v>
      </c>
      <c r="G198" s="76" t="str">
        <f t="shared" si="17"/>
        <v>#N/A</v>
      </c>
      <c r="H198" s="76" t="str">
        <f t="shared" si="18"/>
        <v>#N/A</v>
      </c>
      <c r="I198" s="76" t="str">
        <f t="shared" si="19"/>
        <v>#N/A</v>
      </c>
      <c r="J198" s="77" t="str">
        <f t="shared" si="20"/>
        <v>#N/A</v>
      </c>
      <c r="K198" s="77" t="str">
        <f t="shared" si="21"/>
        <v>#N/A</v>
      </c>
    </row>
    <row r="199" ht="12.0" customHeight="1">
      <c r="A199" s="73" t="str">
        <f t="shared" si="12"/>
        <v>#N/A</v>
      </c>
      <c r="B199" s="73" t="str">
        <f t="shared" si="13"/>
        <v>#N/A</v>
      </c>
      <c r="C199" s="74" t="str">
        <f t="shared" si="14"/>
        <v>#N/A</v>
      </c>
      <c r="D199" s="76" t="str">
        <f t="shared" si="22"/>
        <v>#N/A</v>
      </c>
      <c r="E199" s="76" t="str">
        <f t="shared" si="15"/>
        <v>#N/A</v>
      </c>
      <c r="F199" s="76" t="str">
        <f t="shared" si="16"/>
        <v>#N/A</v>
      </c>
      <c r="G199" s="76" t="str">
        <f t="shared" si="17"/>
        <v>#N/A</v>
      </c>
      <c r="H199" s="76" t="str">
        <f t="shared" si="18"/>
        <v>#N/A</v>
      </c>
      <c r="I199" s="76" t="str">
        <f t="shared" si="19"/>
        <v>#N/A</v>
      </c>
      <c r="J199" s="77" t="str">
        <f t="shared" si="20"/>
        <v>#N/A</v>
      </c>
      <c r="K199" s="77" t="str">
        <f t="shared" si="21"/>
        <v>#N/A</v>
      </c>
    </row>
    <row r="200" ht="12.0" customHeight="1">
      <c r="A200" s="73" t="str">
        <f t="shared" si="12"/>
        <v>#N/A</v>
      </c>
      <c r="B200" s="73" t="str">
        <f t="shared" si="13"/>
        <v>#N/A</v>
      </c>
      <c r="C200" s="74" t="str">
        <f t="shared" si="14"/>
        <v>#N/A</v>
      </c>
      <c r="D200" s="76" t="str">
        <f t="shared" si="22"/>
        <v>#N/A</v>
      </c>
      <c r="E200" s="76" t="str">
        <f t="shared" si="15"/>
        <v>#N/A</v>
      </c>
      <c r="F200" s="76" t="str">
        <f t="shared" si="16"/>
        <v>#N/A</v>
      </c>
      <c r="G200" s="76" t="str">
        <f t="shared" si="17"/>
        <v>#N/A</v>
      </c>
      <c r="H200" s="76" t="str">
        <f t="shared" si="18"/>
        <v>#N/A</v>
      </c>
      <c r="I200" s="76" t="str">
        <f t="shared" si="19"/>
        <v>#N/A</v>
      </c>
      <c r="J200" s="77" t="str">
        <f t="shared" si="20"/>
        <v>#N/A</v>
      </c>
      <c r="K200" s="77" t="str">
        <f t="shared" si="21"/>
        <v>#N/A</v>
      </c>
    </row>
    <row r="201" ht="12.0" customHeight="1">
      <c r="A201" s="73" t="str">
        <f t="shared" si="12"/>
        <v>#N/A</v>
      </c>
      <c r="B201" s="73" t="str">
        <f t="shared" si="13"/>
        <v>#N/A</v>
      </c>
      <c r="C201" s="74" t="str">
        <f t="shared" si="14"/>
        <v>#N/A</v>
      </c>
      <c r="D201" s="76" t="str">
        <f t="shared" si="22"/>
        <v>#N/A</v>
      </c>
      <c r="E201" s="76" t="str">
        <f t="shared" si="15"/>
        <v>#N/A</v>
      </c>
      <c r="F201" s="76" t="str">
        <f t="shared" si="16"/>
        <v>#N/A</v>
      </c>
      <c r="G201" s="76" t="str">
        <f t="shared" si="17"/>
        <v>#N/A</v>
      </c>
      <c r="H201" s="76" t="str">
        <f t="shared" si="18"/>
        <v>#N/A</v>
      </c>
      <c r="I201" s="76" t="str">
        <f t="shared" si="19"/>
        <v>#N/A</v>
      </c>
      <c r="J201" s="77" t="str">
        <f t="shared" si="20"/>
        <v>#N/A</v>
      </c>
      <c r="K201" s="77" t="str">
        <f t="shared" si="21"/>
        <v>#N/A</v>
      </c>
    </row>
    <row r="202" ht="12.0" customHeight="1">
      <c r="A202" s="73" t="str">
        <f t="shared" si="12"/>
        <v>#N/A</v>
      </c>
      <c r="B202" s="73" t="str">
        <f t="shared" si="13"/>
        <v>#N/A</v>
      </c>
      <c r="C202" s="74" t="str">
        <f t="shared" si="14"/>
        <v>#N/A</v>
      </c>
      <c r="D202" s="76" t="str">
        <f t="shared" si="22"/>
        <v>#N/A</v>
      </c>
      <c r="E202" s="76" t="str">
        <f t="shared" si="15"/>
        <v>#N/A</v>
      </c>
      <c r="F202" s="76" t="str">
        <f t="shared" si="16"/>
        <v>#N/A</v>
      </c>
      <c r="G202" s="76" t="str">
        <f t="shared" si="17"/>
        <v>#N/A</v>
      </c>
      <c r="H202" s="76" t="str">
        <f t="shared" si="18"/>
        <v>#N/A</v>
      </c>
      <c r="I202" s="76" t="str">
        <f t="shared" si="19"/>
        <v>#N/A</v>
      </c>
      <c r="J202" s="77" t="str">
        <f t="shared" si="20"/>
        <v>#N/A</v>
      </c>
      <c r="K202" s="77" t="str">
        <f t="shared" si="21"/>
        <v>#N/A</v>
      </c>
    </row>
    <row r="203" ht="12.0" customHeight="1">
      <c r="A203" s="73" t="str">
        <f t="shared" si="12"/>
        <v>#N/A</v>
      </c>
      <c r="B203" s="73" t="str">
        <f t="shared" si="13"/>
        <v>#N/A</v>
      </c>
      <c r="C203" s="74" t="str">
        <f t="shared" si="14"/>
        <v>#N/A</v>
      </c>
      <c r="D203" s="76" t="str">
        <f t="shared" si="22"/>
        <v>#N/A</v>
      </c>
      <c r="E203" s="76" t="str">
        <f t="shared" si="15"/>
        <v>#N/A</v>
      </c>
      <c r="F203" s="76" t="str">
        <f t="shared" si="16"/>
        <v>#N/A</v>
      </c>
      <c r="G203" s="76" t="str">
        <f t="shared" si="17"/>
        <v>#N/A</v>
      </c>
      <c r="H203" s="76" t="str">
        <f t="shared" si="18"/>
        <v>#N/A</v>
      </c>
      <c r="I203" s="76" t="str">
        <f t="shared" si="19"/>
        <v>#N/A</v>
      </c>
      <c r="J203" s="77" t="str">
        <f t="shared" si="20"/>
        <v>#N/A</v>
      </c>
      <c r="K203" s="77" t="str">
        <f t="shared" si="21"/>
        <v>#N/A</v>
      </c>
    </row>
    <row r="204" ht="12.0" customHeight="1">
      <c r="A204" s="73" t="str">
        <f t="shared" si="12"/>
        <v>#N/A</v>
      </c>
      <c r="B204" s="73" t="str">
        <f t="shared" si="13"/>
        <v>#N/A</v>
      </c>
      <c r="C204" s="74" t="str">
        <f t="shared" si="14"/>
        <v>#N/A</v>
      </c>
      <c r="D204" s="76" t="str">
        <f t="shared" si="22"/>
        <v>#N/A</v>
      </c>
      <c r="E204" s="76" t="str">
        <f t="shared" si="15"/>
        <v>#N/A</v>
      </c>
      <c r="F204" s="76" t="str">
        <f t="shared" si="16"/>
        <v>#N/A</v>
      </c>
      <c r="G204" s="76" t="str">
        <f t="shared" si="17"/>
        <v>#N/A</v>
      </c>
      <c r="H204" s="76" t="str">
        <f t="shared" si="18"/>
        <v>#N/A</v>
      </c>
      <c r="I204" s="76" t="str">
        <f t="shared" si="19"/>
        <v>#N/A</v>
      </c>
      <c r="J204" s="77" t="str">
        <f t="shared" si="20"/>
        <v>#N/A</v>
      </c>
      <c r="K204" s="77" t="str">
        <f t="shared" si="21"/>
        <v>#N/A</v>
      </c>
    </row>
    <row r="205" ht="12.0" customHeight="1">
      <c r="A205" s="79"/>
      <c r="B205" s="79"/>
      <c r="C205" s="79"/>
      <c r="D205" s="79"/>
      <c r="E205" s="79"/>
      <c r="F205" s="79"/>
      <c r="G205" s="79"/>
      <c r="H205" s="79"/>
      <c r="I205" s="79"/>
      <c r="J205" s="79"/>
      <c r="K205" s="79"/>
    </row>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2">
    <mergeCell ref="B3:E3"/>
    <mergeCell ref="H3:I3"/>
  </mergeCells>
  <conditionalFormatting sqref="E15:E17">
    <cfRule type="expression" dxfId="0" priority="1" stopIfTrue="1">
      <formula>randrate</formula>
    </cfRule>
  </conditionalFormatting>
  <conditionalFormatting sqref="A49:K123 A130:K204">
    <cfRule type="expression" dxfId="1" priority="2" stopIfTrue="1">
      <formula>ISERROR(A49)</formula>
    </cfRule>
  </conditionalFormatting>
  <conditionalFormatting sqref="A49:K123 A130:K204">
    <cfRule type="expression" dxfId="2" priority="3" stopIfTrue="1">
      <formula>MOD(ROW(),2)=1</formula>
    </cfRule>
  </conditionalFormatting>
  <conditionalFormatting sqref="K21">
    <cfRule type="expression" dxfId="0" priority="4" stopIfTrue="1">
      <formula>randrate</formula>
    </cfRule>
  </conditionalFormatting>
  <conditionalFormatting sqref="K22">
    <cfRule type="expression" dxfId="3" priority="5">
      <formula>($K$19+$K$22)&gt;$E$10+$E$11</formula>
    </cfRule>
  </conditionalFormatting>
  <conditionalFormatting sqref="K19">
    <cfRule type="cellIs" dxfId="3" priority="6" operator="lessThan">
      <formula>$E$10</formula>
    </cfRule>
  </conditionalFormatting>
  <dataValidations>
    <dataValidation type="list" allowBlank="1" showErrorMessage="1" sqref="E43">
      <formula1>"12.0,24.0,26.0,52.0,13.0,4.0,2.0,1.0"</formula1>
    </dataValidation>
    <dataValidation type="list" allowBlank="1" showErrorMessage="1" sqref="E44">
      <formula1>"0.0,1.0"</formula1>
    </dataValidation>
  </dataValidations>
  <printOptions horizontalCentered="1"/>
  <pageMargins bottom="0.5" footer="0.0" header="0.0" left="0.5" right="0.5" top="0.5"/>
  <pageSetup fitToHeight="0"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29"/>
    <col customWidth="1" min="2" max="2" width="78.57"/>
    <col customWidth="1" min="3" max="3" width="5.29"/>
    <col customWidth="1" min="4" max="4" width="10.29"/>
    <col customWidth="1" min="5" max="26" width="9.14"/>
  </cols>
  <sheetData>
    <row r="1" ht="31.5" customHeight="1">
      <c r="A1" s="81" t="s">
        <v>76</v>
      </c>
      <c r="B1" s="82"/>
      <c r="C1" s="83"/>
      <c r="D1" s="84"/>
      <c r="E1" s="84"/>
      <c r="F1" s="84"/>
      <c r="G1" s="84"/>
      <c r="H1" s="84"/>
      <c r="I1" s="84"/>
      <c r="J1" s="84"/>
      <c r="K1" s="84"/>
      <c r="L1" s="84"/>
      <c r="M1" s="84"/>
      <c r="N1" s="84"/>
      <c r="O1" s="84"/>
      <c r="P1" s="84"/>
      <c r="Q1" s="84"/>
      <c r="R1" s="84"/>
      <c r="S1" s="84"/>
      <c r="T1" s="84"/>
      <c r="U1" s="84"/>
      <c r="V1" s="84"/>
      <c r="W1" s="84"/>
      <c r="X1" s="84"/>
      <c r="Y1" s="84"/>
      <c r="Z1" s="84"/>
    </row>
    <row r="2" ht="12.0" customHeight="1">
      <c r="A2" s="7" t="s">
        <v>77</v>
      </c>
      <c r="B2" s="84"/>
      <c r="C2" s="85" t="s">
        <v>78</v>
      </c>
      <c r="D2" s="84"/>
      <c r="E2" s="84"/>
      <c r="F2" s="84"/>
      <c r="G2" s="84"/>
      <c r="H2" s="84"/>
      <c r="I2" s="84"/>
      <c r="J2" s="84"/>
      <c r="K2" s="84"/>
      <c r="L2" s="84"/>
      <c r="M2" s="84"/>
      <c r="N2" s="84"/>
      <c r="O2" s="84"/>
      <c r="P2" s="84"/>
      <c r="Q2" s="84"/>
      <c r="R2" s="84"/>
      <c r="S2" s="84"/>
      <c r="T2" s="84"/>
      <c r="U2" s="84"/>
      <c r="V2" s="84"/>
      <c r="W2" s="84"/>
      <c r="X2" s="84"/>
      <c r="Y2" s="84"/>
      <c r="Z2" s="84"/>
    </row>
    <row r="3" ht="12.0" customHeight="1">
      <c r="A3" s="84"/>
      <c r="B3" s="86"/>
      <c r="C3" s="84"/>
      <c r="D3" s="84"/>
      <c r="E3" s="84"/>
      <c r="F3" s="84"/>
      <c r="G3" s="84"/>
      <c r="H3" s="84"/>
      <c r="I3" s="84"/>
      <c r="J3" s="84"/>
      <c r="K3" s="84"/>
      <c r="L3" s="84"/>
      <c r="M3" s="84"/>
      <c r="N3" s="84"/>
      <c r="O3" s="84"/>
      <c r="P3" s="84"/>
      <c r="Q3" s="84"/>
      <c r="R3" s="84"/>
      <c r="S3" s="84"/>
      <c r="T3" s="84"/>
      <c r="U3" s="84"/>
      <c r="V3" s="84"/>
      <c r="W3" s="84"/>
      <c r="X3" s="84"/>
      <c r="Y3" s="84"/>
      <c r="Z3" s="84"/>
    </row>
    <row r="4" ht="12.0" customHeight="1">
      <c r="A4" s="87" t="s">
        <v>79</v>
      </c>
      <c r="B4" s="88"/>
      <c r="C4" s="89"/>
      <c r="D4" s="84"/>
      <c r="E4" s="84"/>
      <c r="F4" s="84"/>
      <c r="G4" s="84"/>
      <c r="H4" s="84"/>
      <c r="I4" s="84"/>
      <c r="J4" s="84"/>
      <c r="K4" s="84"/>
      <c r="L4" s="84"/>
      <c r="M4" s="84"/>
      <c r="N4" s="84"/>
      <c r="O4" s="84"/>
      <c r="P4" s="84"/>
      <c r="Q4" s="84"/>
      <c r="R4" s="84"/>
      <c r="S4" s="84"/>
      <c r="T4" s="84"/>
      <c r="U4" s="84"/>
      <c r="V4" s="84"/>
      <c r="W4" s="84"/>
      <c r="X4" s="84"/>
      <c r="Y4" s="84"/>
      <c r="Z4" s="84"/>
    </row>
    <row r="5" ht="12.0" customHeight="1">
      <c r="A5" s="84"/>
      <c r="B5" s="90" t="s">
        <v>80</v>
      </c>
      <c r="C5" s="84"/>
      <c r="D5" s="84"/>
      <c r="E5" s="84"/>
      <c r="F5" s="84"/>
      <c r="G5" s="84"/>
      <c r="H5" s="84"/>
      <c r="I5" s="84"/>
      <c r="J5" s="84"/>
      <c r="K5" s="84"/>
      <c r="L5" s="84"/>
      <c r="M5" s="84"/>
      <c r="N5" s="84"/>
      <c r="O5" s="84"/>
      <c r="P5" s="84"/>
      <c r="Q5" s="84"/>
      <c r="R5" s="84"/>
      <c r="S5" s="84"/>
      <c r="T5" s="84"/>
      <c r="U5" s="84"/>
      <c r="V5" s="84"/>
      <c r="W5" s="84"/>
      <c r="X5" s="84"/>
      <c r="Y5" s="84"/>
      <c r="Z5" s="84"/>
    </row>
    <row r="6" ht="12.0" customHeight="1">
      <c r="A6" s="84"/>
      <c r="B6" s="90"/>
      <c r="C6" s="84"/>
      <c r="D6" s="84"/>
      <c r="E6" s="84"/>
      <c r="F6" s="84"/>
      <c r="G6" s="84"/>
      <c r="H6" s="84"/>
      <c r="I6" s="84"/>
      <c r="J6" s="84"/>
      <c r="K6" s="84"/>
      <c r="L6" s="84"/>
      <c r="M6" s="84"/>
      <c r="N6" s="84"/>
      <c r="O6" s="84"/>
      <c r="P6" s="84"/>
      <c r="Q6" s="84"/>
      <c r="R6" s="84"/>
      <c r="S6" s="84"/>
      <c r="T6" s="84"/>
      <c r="U6" s="84"/>
      <c r="V6" s="84"/>
      <c r="W6" s="84"/>
      <c r="X6" s="84"/>
      <c r="Y6" s="84"/>
      <c r="Z6" s="84"/>
    </row>
    <row r="7" ht="12.0" customHeight="1">
      <c r="A7" s="84"/>
      <c r="B7" s="90" t="s">
        <v>81</v>
      </c>
      <c r="C7" s="84"/>
      <c r="D7" s="84"/>
      <c r="E7" s="84"/>
      <c r="F7" s="84"/>
      <c r="G7" s="84"/>
      <c r="H7" s="84"/>
      <c r="I7" s="84"/>
      <c r="J7" s="84"/>
      <c r="K7" s="84"/>
      <c r="L7" s="84"/>
      <c r="M7" s="84"/>
      <c r="N7" s="84"/>
      <c r="O7" s="84"/>
      <c r="P7" s="84"/>
      <c r="Q7" s="84"/>
      <c r="R7" s="84"/>
      <c r="S7" s="84"/>
      <c r="T7" s="84"/>
      <c r="U7" s="84"/>
      <c r="V7" s="84"/>
      <c r="W7" s="84"/>
      <c r="X7" s="84"/>
      <c r="Y7" s="84"/>
      <c r="Z7" s="84"/>
    </row>
    <row r="8" ht="12.0" customHeight="1">
      <c r="A8" s="84"/>
      <c r="B8" s="90"/>
      <c r="C8" s="84"/>
      <c r="D8" s="84"/>
      <c r="E8" s="84"/>
      <c r="F8" s="84"/>
      <c r="G8" s="84"/>
      <c r="H8" s="84"/>
      <c r="I8" s="84"/>
      <c r="J8" s="84"/>
      <c r="K8" s="84"/>
      <c r="L8" s="84"/>
      <c r="M8" s="84"/>
      <c r="N8" s="84"/>
      <c r="O8" s="84"/>
      <c r="P8" s="84"/>
      <c r="Q8" s="84"/>
      <c r="R8" s="84"/>
      <c r="S8" s="84"/>
      <c r="T8" s="84"/>
      <c r="U8" s="84"/>
      <c r="V8" s="84"/>
      <c r="W8" s="84"/>
      <c r="X8" s="84"/>
      <c r="Y8" s="84"/>
      <c r="Z8" s="84"/>
    </row>
    <row r="9" ht="12.0" customHeight="1">
      <c r="A9" s="84"/>
      <c r="B9" s="90" t="s">
        <v>82</v>
      </c>
      <c r="C9" s="84"/>
      <c r="D9" s="84"/>
      <c r="E9" s="84"/>
      <c r="F9" s="84"/>
      <c r="G9" s="84"/>
      <c r="H9" s="84"/>
      <c r="I9" s="84"/>
      <c r="J9" s="84"/>
      <c r="K9" s="84"/>
      <c r="L9" s="84"/>
      <c r="M9" s="84"/>
      <c r="N9" s="84"/>
      <c r="O9" s="84"/>
      <c r="P9" s="84"/>
      <c r="Q9" s="84"/>
      <c r="R9" s="84"/>
      <c r="S9" s="84"/>
      <c r="T9" s="84"/>
      <c r="U9" s="84"/>
      <c r="V9" s="84"/>
      <c r="W9" s="84"/>
      <c r="X9" s="84"/>
      <c r="Y9" s="84"/>
      <c r="Z9" s="84"/>
    </row>
    <row r="10" ht="12.0" customHeight="1">
      <c r="A10" s="84"/>
      <c r="B10" s="90"/>
      <c r="C10" s="84"/>
      <c r="D10" s="84"/>
      <c r="E10" s="84"/>
      <c r="F10" s="84"/>
      <c r="G10" s="84"/>
      <c r="H10" s="84"/>
      <c r="I10" s="84"/>
      <c r="J10" s="84"/>
      <c r="K10" s="84"/>
      <c r="L10" s="84"/>
      <c r="M10" s="84"/>
      <c r="N10" s="84"/>
      <c r="O10" s="84"/>
      <c r="P10" s="84"/>
      <c r="Q10" s="84"/>
      <c r="R10" s="84"/>
      <c r="S10" s="84"/>
      <c r="T10" s="84"/>
      <c r="U10" s="84"/>
      <c r="V10" s="84"/>
      <c r="W10" s="84"/>
      <c r="X10" s="84"/>
      <c r="Y10" s="84"/>
      <c r="Z10" s="84"/>
    </row>
    <row r="11" ht="12.0" customHeight="1">
      <c r="A11" s="87" t="s">
        <v>83</v>
      </c>
      <c r="B11" s="88"/>
      <c r="C11" s="89"/>
      <c r="D11" s="84"/>
      <c r="E11" s="84"/>
      <c r="F11" s="84"/>
      <c r="G11" s="84"/>
      <c r="H11" s="84"/>
      <c r="I11" s="84"/>
      <c r="J11" s="84"/>
      <c r="K11" s="84"/>
      <c r="L11" s="84"/>
      <c r="M11" s="84"/>
      <c r="N11" s="84"/>
      <c r="O11" s="84"/>
      <c r="P11" s="84"/>
      <c r="Q11" s="84"/>
      <c r="R11" s="84"/>
      <c r="S11" s="84"/>
      <c r="T11" s="84"/>
      <c r="U11" s="84"/>
      <c r="V11" s="84"/>
      <c r="W11" s="84"/>
      <c r="X11" s="84"/>
      <c r="Y11" s="84"/>
      <c r="Z11" s="84"/>
    </row>
    <row r="12" ht="12.0" customHeight="1">
      <c r="A12" s="84"/>
      <c r="B12" s="91" t="s">
        <v>84</v>
      </c>
      <c r="C12" s="84"/>
      <c r="D12" s="84"/>
      <c r="E12" s="84"/>
      <c r="F12" s="84"/>
      <c r="G12" s="84"/>
      <c r="H12" s="84"/>
      <c r="I12" s="84"/>
      <c r="J12" s="84"/>
      <c r="K12" s="84"/>
      <c r="L12" s="84"/>
      <c r="M12" s="84"/>
      <c r="N12" s="84"/>
      <c r="O12" s="84"/>
      <c r="P12" s="84"/>
      <c r="Q12" s="84"/>
      <c r="R12" s="84"/>
      <c r="S12" s="84"/>
      <c r="T12" s="84"/>
      <c r="U12" s="84"/>
      <c r="V12" s="84"/>
      <c r="W12" s="84"/>
      <c r="X12" s="84"/>
      <c r="Y12" s="84"/>
      <c r="Z12" s="84"/>
    </row>
    <row r="13" ht="12.0" customHeight="1">
      <c r="A13" s="84"/>
      <c r="B13" s="90"/>
      <c r="C13" s="84"/>
      <c r="D13" s="84"/>
      <c r="E13" s="84"/>
      <c r="F13" s="84"/>
      <c r="G13" s="84"/>
      <c r="H13" s="84"/>
      <c r="I13" s="84"/>
      <c r="J13" s="84"/>
      <c r="K13" s="84"/>
      <c r="L13" s="84"/>
      <c r="M13" s="84"/>
      <c r="N13" s="84"/>
      <c r="O13" s="84"/>
      <c r="P13" s="84"/>
      <c r="Q13" s="84"/>
      <c r="R13" s="84"/>
      <c r="S13" s="84"/>
      <c r="T13" s="84"/>
      <c r="U13" s="84"/>
      <c r="V13" s="84"/>
      <c r="W13" s="84"/>
      <c r="X13" s="84"/>
      <c r="Y13" s="84"/>
      <c r="Z13" s="84"/>
    </row>
    <row r="14" ht="12.0" customHeight="1">
      <c r="A14" s="84"/>
      <c r="B14" s="92" t="s">
        <v>85</v>
      </c>
      <c r="C14" s="84"/>
      <c r="D14" s="84"/>
      <c r="E14" s="84"/>
      <c r="F14" s="84"/>
      <c r="G14" s="84"/>
      <c r="H14" s="84"/>
      <c r="I14" s="84"/>
      <c r="J14" s="84"/>
      <c r="K14" s="84"/>
      <c r="L14" s="84"/>
      <c r="M14" s="84"/>
      <c r="N14" s="84"/>
      <c r="O14" s="84"/>
      <c r="P14" s="84"/>
      <c r="Q14" s="84"/>
      <c r="R14" s="84"/>
      <c r="S14" s="84"/>
      <c r="T14" s="84"/>
      <c r="U14" s="84"/>
      <c r="V14" s="84"/>
      <c r="W14" s="84"/>
      <c r="X14" s="84"/>
      <c r="Y14" s="84"/>
      <c r="Z14" s="84"/>
    </row>
    <row r="15" ht="12.0" customHeight="1">
      <c r="A15" s="93"/>
      <c r="B15" s="94"/>
      <c r="C15" s="84"/>
      <c r="D15" s="84"/>
      <c r="E15" s="84"/>
      <c r="F15" s="84"/>
      <c r="G15" s="84"/>
      <c r="H15" s="84"/>
      <c r="I15" s="84"/>
      <c r="J15" s="84"/>
      <c r="K15" s="84"/>
      <c r="L15" s="84"/>
      <c r="M15" s="84"/>
      <c r="N15" s="84"/>
      <c r="O15" s="84"/>
      <c r="P15" s="84"/>
      <c r="Q15" s="84"/>
      <c r="R15" s="84"/>
      <c r="S15" s="84"/>
      <c r="T15" s="84"/>
      <c r="U15" s="84"/>
      <c r="V15" s="84"/>
      <c r="W15" s="84"/>
      <c r="X15" s="84"/>
      <c r="Y15" s="84"/>
      <c r="Z15" s="84"/>
    </row>
    <row r="16" ht="12.0" customHeight="1">
      <c r="A16" s="87" t="s">
        <v>86</v>
      </c>
      <c r="B16" s="88"/>
      <c r="C16" s="89"/>
      <c r="D16" s="84"/>
      <c r="E16" s="95"/>
      <c r="F16" s="84"/>
      <c r="G16" s="84"/>
      <c r="H16" s="84"/>
      <c r="I16" s="84"/>
      <c r="J16" s="84"/>
      <c r="K16" s="84"/>
      <c r="L16" s="84"/>
      <c r="M16" s="84"/>
      <c r="N16" s="84"/>
      <c r="O16" s="84"/>
      <c r="P16" s="84"/>
      <c r="Q16" s="84"/>
      <c r="R16" s="84"/>
      <c r="S16" s="84"/>
      <c r="T16" s="84"/>
      <c r="U16" s="84"/>
      <c r="V16" s="84"/>
      <c r="W16" s="84"/>
      <c r="X16" s="84"/>
      <c r="Y16" s="84"/>
      <c r="Z16" s="84"/>
    </row>
    <row r="17" ht="12.0" customHeight="1">
      <c r="A17" s="84"/>
      <c r="B17" s="94" t="s">
        <v>87</v>
      </c>
      <c r="C17" s="84"/>
      <c r="D17" s="84"/>
      <c r="E17" s="95"/>
      <c r="F17" s="84"/>
      <c r="G17" s="84"/>
      <c r="H17" s="84"/>
      <c r="I17" s="84"/>
      <c r="J17" s="84"/>
      <c r="K17" s="84"/>
      <c r="L17" s="84"/>
      <c r="M17" s="84"/>
      <c r="N17" s="84"/>
      <c r="O17" s="84"/>
      <c r="P17" s="84"/>
      <c r="Q17" s="84"/>
      <c r="R17" s="84"/>
      <c r="S17" s="84"/>
      <c r="T17" s="84"/>
      <c r="U17" s="84"/>
      <c r="V17" s="84"/>
      <c r="W17" s="84"/>
      <c r="X17" s="84"/>
      <c r="Y17" s="84"/>
      <c r="Z17" s="84"/>
    </row>
    <row r="18" ht="12.0" customHeight="1">
      <c r="A18" s="84"/>
      <c r="B18" s="94"/>
      <c r="C18" s="84"/>
      <c r="D18" s="84"/>
      <c r="E18" s="95"/>
      <c r="F18" s="84"/>
      <c r="G18" s="84"/>
      <c r="H18" s="84"/>
      <c r="I18" s="84"/>
      <c r="J18" s="84"/>
      <c r="K18" s="84"/>
      <c r="L18" s="84"/>
      <c r="M18" s="84"/>
      <c r="N18" s="84"/>
      <c r="O18" s="84"/>
      <c r="P18" s="84"/>
      <c r="Q18" s="84"/>
      <c r="R18" s="84"/>
      <c r="S18" s="84"/>
      <c r="T18" s="84"/>
      <c r="U18" s="84"/>
      <c r="V18" s="84"/>
      <c r="W18" s="84"/>
      <c r="X18" s="84"/>
      <c r="Y18" s="84"/>
      <c r="Z18" s="84"/>
    </row>
    <row r="19" ht="12.0" customHeight="1">
      <c r="A19" s="96"/>
      <c r="B19" s="97" t="s">
        <v>88</v>
      </c>
      <c r="C19" s="98"/>
      <c r="D19" s="84"/>
      <c r="E19" s="95"/>
      <c r="F19" s="84"/>
      <c r="G19" s="84"/>
      <c r="H19" s="84"/>
      <c r="I19" s="84"/>
      <c r="J19" s="84"/>
      <c r="K19" s="84"/>
      <c r="L19" s="84"/>
      <c r="M19" s="84"/>
      <c r="N19" s="84"/>
      <c r="O19" s="84"/>
      <c r="P19" s="84"/>
      <c r="Q19" s="84"/>
      <c r="R19" s="84"/>
      <c r="S19" s="84"/>
      <c r="T19" s="84"/>
      <c r="U19" s="84"/>
      <c r="V19" s="84"/>
      <c r="W19" s="84"/>
      <c r="X19" s="84"/>
      <c r="Y19" s="84"/>
      <c r="Z19" s="84"/>
    </row>
    <row r="20" ht="12.0"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row>
    <row r="21" ht="12.0" customHeight="1">
      <c r="A21" s="99" t="s">
        <v>89</v>
      </c>
      <c r="B21" s="100" t="s">
        <v>90</v>
      </c>
      <c r="C21" s="84"/>
      <c r="D21" s="84"/>
      <c r="E21" s="84"/>
      <c r="F21" s="84"/>
      <c r="G21" s="84"/>
      <c r="H21" s="84"/>
      <c r="I21" s="84"/>
      <c r="J21" s="84"/>
      <c r="K21" s="84"/>
      <c r="L21" s="84"/>
      <c r="M21" s="84"/>
      <c r="N21" s="84"/>
      <c r="O21" s="84"/>
      <c r="P21" s="84"/>
      <c r="Q21" s="84"/>
      <c r="R21" s="84"/>
      <c r="S21" s="84"/>
      <c r="T21" s="84"/>
      <c r="U21" s="84"/>
      <c r="V21" s="84"/>
      <c r="W21" s="84"/>
      <c r="X21" s="84"/>
      <c r="Y21" s="84"/>
      <c r="Z21" s="84"/>
    </row>
    <row r="22" ht="12.0" customHeight="1">
      <c r="A22" s="101"/>
      <c r="B22" s="84"/>
      <c r="C22" s="84"/>
      <c r="D22" s="84"/>
      <c r="E22" s="102"/>
      <c r="F22" s="84"/>
      <c r="G22" s="84"/>
      <c r="H22" s="84"/>
      <c r="I22" s="84"/>
      <c r="J22" s="84"/>
      <c r="K22" s="84"/>
      <c r="L22" s="84"/>
      <c r="M22" s="84"/>
      <c r="N22" s="84"/>
      <c r="O22" s="84"/>
      <c r="P22" s="84"/>
      <c r="Q22" s="84"/>
      <c r="R22" s="84"/>
      <c r="S22" s="84"/>
      <c r="T22" s="84"/>
      <c r="U22" s="84"/>
      <c r="V22" s="84"/>
      <c r="W22" s="84"/>
      <c r="X22" s="84"/>
      <c r="Y22" s="84"/>
      <c r="Z22" s="84"/>
    </row>
    <row r="23" ht="12.0" customHeight="1">
      <c r="A23" s="99" t="s">
        <v>89</v>
      </c>
      <c r="B23" s="100" t="s">
        <v>91</v>
      </c>
      <c r="C23" s="84"/>
      <c r="D23" s="84"/>
      <c r="E23" s="102"/>
      <c r="F23" s="84"/>
      <c r="G23" s="84"/>
      <c r="H23" s="84"/>
      <c r="I23" s="84"/>
      <c r="J23" s="84"/>
      <c r="K23" s="84"/>
      <c r="L23" s="84"/>
      <c r="M23" s="84"/>
      <c r="N23" s="84"/>
      <c r="O23" s="84"/>
      <c r="P23" s="84"/>
      <c r="Q23" s="84"/>
      <c r="R23" s="84"/>
      <c r="S23" s="84"/>
      <c r="T23" s="84"/>
      <c r="U23" s="84"/>
      <c r="V23" s="84"/>
      <c r="W23" s="84"/>
      <c r="X23" s="84"/>
      <c r="Y23" s="84"/>
      <c r="Z23" s="84"/>
    </row>
    <row r="24" ht="12.0" customHeight="1">
      <c r="A24" s="101"/>
      <c r="B24" s="84"/>
      <c r="C24" s="84"/>
      <c r="D24" s="84"/>
      <c r="E24" s="102"/>
      <c r="F24" s="84"/>
      <c r="G24" s="84"/>
      <c r="H24" s="84"/>
      <c r="I24" s="84"/>
      <c r="J24" s="84"/>
      <c r="K24" s="84"/>
      <c r="L24" s="84"/>
      <c r="M24" s="84"/>
      <c r="N24" s="84"/>
      <c r="O24" s="84"/>
      <c r="P24" s="84"/>
      <c r="Q24" s="84"/>
      <c r="R24" s="84"/>
      <c r="S24" s="84"/>
      <c r="T24" s="84"/>
      <c r="U24" s="84"/>
      <c r="V24" s="84"/>
      <c r="W24" s="84"/>
      <c r="X24" s="84"/>
      <c r="Y24" s="84"/>
      <c r="Z24" s="84"/>
    </row>
    <row r="25" ht="12.0" customHeight="1">
      <c r="A25" s="99" t="s">
        <v>89</v>
      </c>
      <c r="B25" s="100" t="s">
        <v>92</v>
      </c>
      <c r="C25" s="84"/>
      <c r="D25" s="84"/>
      <c r="E25" s="102"/>
      <c r="F25" s="84"/>
      <c r="G25" s="84"/>
      <c r="H25" s="84"/>
      <c r="I25" s="84"/>
      <c r="J25" s="84"/>
      <c r="K25" s="84"/>
      <c r="L25" s="84"/>
      <c r="M25" s="84"/>
      <c r="N25" s="84"/>
      <c r="O25" s="84"/>
      <c r="P25" s="84"/>
      <c r="Q25" s="84"/>
      <c r="R25" s="84"/>
      <c r="S25" s="84"/>
      <c r="T25" s="84"/>
      <c r="U25" s="84"/>
      <c r="V25" s="84"/>
      <c r="W25" s="84"/>
      <c r="X25" s="84"/>
      <c r="Y25" s="84"/>
      <c r="Z25" s="84"/>
    </row>
    <row r="26" ht="12.0" customHeight="1">
      <c r="A26" s="101"/>
      <c r="B26" s="84"/>
      <c r="C26" s="84"/>
      <c r="D26" s="84"/>
      <c r="E26" s="102"/>
      <c r="F26" s="84"/>
      <c r="G26" s="84"/>
      <c r="H26" s="84"/>
      <c r="I26" s="84"/>
      <c r="J26" s="84"/>
      <c r="K26" s="84"/>
      <c r="L26" s="84"/>
      <c r="M26" s="84"/>
      <c r="N26" s="84"/>
      <c r="O26" s="84"/>
      <c r="P26" s="84"/>
      <c r="Q26" s="84"/>
      <c r="R26" s="84"/>
      <c r="S26" s="84"/>
      <c r="T26" s="84"/>
      <c r="U26" s="84"/>
      <c r="V26" s="84"/>
      <c r="W26" s="84"/>
      <c r="X26" s="84"/>
      <c r="Y26" s="84"/>
      <c r="Z26" s="84"/>
    </row>
    <row r="27" ht="12.0" customHeight="1">
      <c r="A27" s="99" t="s">
        <v>89</v>
      </c>
      <c r="B27" s="100" t="s">
        <v>93</v>
      </c>
      <c r="C27" s="84"/>
      <c r="D27" s="84"/>
      <c r="E27" s="102"/>
      <c r="F27" s="84"/>
      <c r="G27" s="84"/>
      <c r="H27" s="84"/>
      <c r="I27" s="84"/>
      <c r="J27" s="84"/>
      <c r="K27" s="84"/>
      <c r="L27" s="84"/>
      <c r="M27" s="84"/>
      <c r="N27" s="84"/>
      <c r="O27" s="84"/>
      <c r="P27" s="84"/>
      <c r="Q27" s="84"/>
      <c r="R27" s="84"/>
      <c r="S27" s="84"/>
      <c r="T27" s="84"/>
      <c r="U27" s="84"/>
      <c r="V27" s="84"/>
      <c r="W27" s="84"/>
      <c r="X27" s="84"/>
      <c r="Y27" s="84"/>
      <c r="Z27" s="84"/>
    </row>
    <row r="28" ht="12.0" customHeight="1">
      <c r="A28" s="101"/>
      <c r="B28" s="84"/>
      <c r="C28" s="84"/>
      <c r="D28" s="84"/>
      <c r="E28" s="102"/>
      <c r="F28" s="84"/>
      <c r="G28" s="84"/>
      <c r="H28" s="84"/>
      <c r="I28" s="84"/>
      <c r="J28" s="84"/>
      <c r="K28" s="84"/>
      <c r="L28" s="84"/>
      <c r="M28" s="84"/>
      <c r="N28" s="84"/>
      <c r="O28" s="84"/>
      <c r="P28" s="84"/>
      <c r="Q28" s="84"/>
      <c r="R28" s="84"/>
      <c r="S28" s="84"/>
      <c r="T28" s="84"/>
      <c r="U28" s="84"/>
      <c r="V28" s="84"/>
      <c r="W28" s="84"/>
      <c r="X28" s="84"/>
      <c r="Y28" s="84"/>
      <c r="Z28" s="84"/>
    </row>
    <row r="29" ht="12.0" customHeight="1">
      <c r="A29" s="99" t="s">
        <v>94</v>
      </c>
      <c r="B29" s="103" t="s">
        <v>95</v>
      </c>
      <c r="C29" s="84"/>
      <c r="D29" s="84"/>
      <c r="E29" s="102"/>
      <c r="F29" s="84"/>
      <c r="G29" s="84"/>
      <c r="H29" s="84"/>
      <c r="I29" s="84"/>
      <c r="J29" s="84"/>
      <c r="K29" s="84"/>
      <c r="L29" s="84"/>
      <c r="M29" s="84"/>
      <c r="N29" s="84"/>
      <c r="O29" s="84"/>
      <c r="P29" s="84"/>
      <c r="Q29" s="84"/>
      <c r="R29" s="84"/>
      <c r="S29" s="84"/>
      <c r="T29" s="84"/>
      <c r="U29" s="84"/>
      <c r="V29" s="84"/>
      <c r="W29" s="84"/>
      <c r="X29" s="84"/>
      <c r="Y29" s="84"/>
      <c r="Z29" s="84"/>
    </row>
    <row r="30" ht="12.0" customHeight="1">
      <c r="A30" s="84"/>
      <c r="B30" s="104"/>
      <c r="C30" s="84"/>
      <c r="D30" s="84"/>
      <c r="E30" s="102"/>
      <c r="F30" s="84"/>
      <c r="G30" s="84"/>
      <c r="H30" s="84"/>
      <c r="I30" s="84"/>
      <c r="J30" s="84"/>
      <c r="K30" s="84"/>
      <c r="L30" s="84"/>
      <c r="M30" s="84"/>
      <c r="N30" s="84"/>
      <c r="O30" s="84"/>
      <c r="P30" s="84"/>
      <c r="Q30" s="84"/>
      <c r="R30" s="84"/>
      <c r="S30" s="84"/>
      <c r="T30" s="84"/>
      <c r="U30" s="84"/>
      <c r="V30" s="84"/>
      <c r="W30" s="84"/>
      <c r="X30" s="84"/>
      <c r="Y30" s="84"/>
      <c r="Z30" s="84"/>
    </row>
    <row r="31" ht="12.0" customHeight="1">
      <c r="A31" s="84"/>
      <c r="B31" s="84"/>
      <c r="C31" s="84"/>
      <c r="D31" s="84"/>
      <c r="E31" s="105"/>
      <c r="F31" s="84"/>
      <c r="G31" s="84"/>
      <c r="H31" s="84"/>
      <c r="I31" s="84"/>
      <c r="J31" s="84"/>
      <c r="K31" s="84"/>
      <c r="L31" s="84"/>
      <c r="M31" s="84"/>
      <c r="N31" s="84"/>
      <c r="O31" s="84"/>
      <c r="P31" s="84"/>
      <c r="Q31" s="84"/>
      <c r="R31" s="84"/>
      <c r="S31" s="84"/>
      <c r="T31" s="84"/>
      <c r="U31" s="84"/>
      <c r="V31" s="84"/>
      <c r="W31" s="84"/>
      <c r="X31" s="84"/>
      <c r="Y31" s="84"/>
      <c r="Z31" s="84"/>
    </row>
    <row r="32" ht="12.0" customHeight="1">
      <c r="A32" s="84"/>
      <c r="B32" s="84"/>
      <c r="C32" s="84"/>
      <c r="D32" s="84"/>
      <c r="E32" s="102"/>
      <c r="F32" s="84"/>
      <c r="G32" s="84"/>
      <c r="H32" s="84"/>
      <c r="I32" s="84"/>
      <c r="J32" s="84"/>
      <c r="K32" s="84"/>
      <c r="L32" s="84"/>
      <c r="M32" s="84"/>
      <c r="N32" s="84"/>
      <c r="O32" s="84"/>
      <c r="P32" s="84"/>
      <c r="Q32" s="84"/>
      <c r="R32" s="84"/>
      <c r="S32" s="84"/>
      <c r="T32" s="84"/>
      <c r="U32" s="84"/>
      <c r="V32" s="84"/>
      <c r="W32" s="84"/>
      <c r="X32" s="84"/>
      <c r="Y32" s="84"/>
      <c r="Z32" s="84"/>
    </row>
    <row r="33" ht="12.0" customHeight="1">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row>
    <row r="34" ht="12.0"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ht="12.0"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row>
    <row r="36" ht="12.0"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row>
    <row r="37" ht="12.0"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row>
    <row r="38" ht="12.0"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row>
    <row r="39" ht="12.0"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row>
    <row r="40" ht="12.0"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row>
    <row r="41" ht="12.0"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row>
    <row r="42" ht="12.0"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row>
    <row r="43" ht="12.0"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row>
    <row r="44" ht="12.0"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ht="12.0"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ht="12.0"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row>
    <row r="47" ht="12.0"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row>
    <row r="48" ht="12.0"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row>
    <row r="49" ht="12.0"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ht="12.0"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ht="12.0"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ht="12.0"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ht="12.0"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ht="12.0"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row>
    <row r="55" ht="12.0"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row>
    <row r="56" ht="12.0"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row>
    <row r="57" ht="12.0"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row>
    <row r="58" ht="12.0"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ht="12.0"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row>
    <row r="60" ht="12.0"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row>
    <row r="61" ht="12.0"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row>
    <row r="62" ht="12.0"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row>
    <row r="63" ht="12.0"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row>
    <row r="64" ht="12.0"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row>
    <row r="65" ht="12.0"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row>
    <row r="66" ht="12.0"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row>
    <row r="67" ht="12.0"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row>
    <row r="68" ht="12.0"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row>
    <row r="69" ht="12.0"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row>
    <row r="70" ht="12.0"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row>
    <row r="71" ht="12.0"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ht="12.0" customHeight="1">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row>
    <row r="73" ht="12.0"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row>
    <row r="74" ht="12.0" customHeight="1">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row>
    <row r="75" ht="12.0" customHeight="1">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row>
    <row r="76" ht="12.0" customHeight="1">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row>
    <row r="77" ht="12.0" customHeight="1">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row>
    <row r="78" ht="12.0" customHeight="1">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row>
    <row r="79" ht="12.0" customHeight="1">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row>
    <row r="80" ht="12.0" customHeight="1">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row>
    <row r="81" ht="12.0" customHeight="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row>
    <row r="82" ht="12.0" customHeight="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row>
    <row r="83" ht="12.0" customHeight="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ht="12.0" customHeight="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ht="12.0" customHeight="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ht="12.0" customHeight="1">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ht="12.0" customHeight="1">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ht="12.0" customHeight="1">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ht="12.0" customHeight="1">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ht="12.0" customHeight="1">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ht="12.0" customHeight="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ht="12.0" customHeight="1">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ht="12.0"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ht="12.0"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ht="12.0"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ht="12.0"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ht="12.0"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ht="12.0"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ht="12.0" customHeight="1">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ht="12.0" customHeight="1">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ht="12.0" customHeight="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ht="12.0" customHeight="1">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ht="12.0" customHeight="1">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ht="12.0" customHeight="1">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ht="12.0" customHeight="1">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ht="12.0" customHeight="1">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ht="12.0" customHeight="1">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ht="12.0" customHeight="1">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ht="12.0" customHeight="1">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ht="12.0" customHeight="1">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ht="12.0"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ht="12.0" customHeight="1">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ht="12.0" customHeight="1">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ht="12.0" customHeight="1">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ht="12.0" customHeight="1">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ht="12.0"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ht="12.0"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ht="12.0" customHeight="1">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ht="12.0" customHeight="1">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ht="12.0" customHeight="1">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ht="12.0" customHeight="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ht="12.0" customHeight="1">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ht="12.0" customHeight="1">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ht="12.0" customHeight="1">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ht="12.0" customHeight="1">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ht="12.0" customHeight="1">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ht="12.0" customHeight="1">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ht="12.0" customHeight="1">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ht="12.0" customHeight="1">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ht="12.0"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ht="12.0"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ht="12.0" customHeight="1">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ht="12.0" customHeight="1">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ht="12.0" customHeight="1">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ht="12.0"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ht="12.0"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ht="12.0"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ht="12.0"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ht="12.0"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ht="12.0"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ht="12.0"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ht="12.0"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ht="12.0"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ht="12.0" customHeight="1">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ht="12.0" customHeight="1">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ht="12.0" customHeight="1">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ht="12.0"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ht="12.0"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ht="12.0"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ht="12.0"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ht="12.0"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ht="12.0"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ht="12.0"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ht="12.0"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ht="12.0"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ht="12.0"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ht="12.0"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ht="12.0"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ht="12.0" customHeight="1">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ht="12.0" customHeight="1">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ht="12.0" customHeight="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ht="12.0" customHeight="1">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ht="12.0" customHeight="1">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ht="12.0" customHeight="1">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ht="12.0"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ht="12.0"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ht="12.0"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ht="12.0"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ht="12.0"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ht="12.0"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ht="12.0"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ht="12.0"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ht="12.0"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ht="12.0" customHeight="1">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ht="12.0" customHeight="1">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ht="12.0" customHeight="1">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ht="12.0"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ht="12.0"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ht="12.0"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ht="12.0"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ht="12.0"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ht="12.0"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ht="12.0"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ht="12.0"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ht="12.0"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ht="12.0"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ht="12.0"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ht="12.0"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ht="12.0" customHeight="1">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ht="12.0" customHeight="1">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ht="12.0" customHeight="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ht="12.0" customHeight="1">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ht="12.0" customHeight="1">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ht="12.0" customHeight="1">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ht="12.0"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ht="12.0"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ht="12.0"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ht="12.0" customHeight="1">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ht="12.0" customHeight="1">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ht="12.0" customHeight="1">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ht="12.0" customHeight="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ht="12.0" customHeight="1">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ht="12.0" customHeight="1">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ht="12.0" customHeight="1">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ht="12.0" customHeight="1">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ht="12.0" customHeight="1">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ht="12.0" customHeight="1">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ht="12.0" customHeight="1">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ht="12.0" customHeight="1">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ht="12.0" customHeight="1">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ht="12.0" customHeight="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ht="12.0" customHeight="1">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ht="12.0" customHeight="1">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ht="12.0" customHeight="1">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ht="12.0"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ht="12.0" customHeight="1">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ht="12.0" customHeight="1">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ht="12.0" customHeight="1">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ht="12.0" customHeight="1">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ht="12.0" customHeight="1">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ht="12.0" customHeight="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ht="12.0" customHeight="1">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ht="12.0" customHeight="1">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ht="12.0" customHeight="1">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ht="12.0" customHeight="1">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ht="12.0" customHeight="1">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ht="12.0" customHeight="1">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ht="12.0" customHeight="1">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ht="12.0"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ht="12.0" customHeight="1">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ht="12.0" customHeight="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ht="12.0" customHeight="1">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ht="12.0"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ht="12.0" customHeight="1">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ht="12.0" customHeight="1">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ht="12.0" customHeight="1">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ht="12.0" customHeight="1">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ht="12.0" customHeight="1">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ht="12.0" customHeight="1">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ht="12.0" customHeight="1">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ht="12.0" customHeight="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ht="12.0" customHeight="1">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ht="12.0" customHeight="1">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ht="12.0" customHeight="1">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ht="12.0" customHeight="1">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ht="12.0" customHeight="1">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ht="12.0" customHeight="1">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ht="12.0" customHeight="1">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ht="12.0" customHeight="1">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ht="12.0" customHeight="1">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ht="12.0" customHeight="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ht="12.0" customHeight="1">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ht="12.0" customHeight="1">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ht="12.0" customHeight="1">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ht="12.0" customHeight="1">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ht="12.0" customHeight="1">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ht="12.0" customHeight="1">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ht="12.0" customHeight="1">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ht="12.0" customHeight="1">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ht="12.0" customHeight="1">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ht="12.0" customHeight="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ht="12.0" customHeight="1">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ht="12.0" customHeight="1">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ht="12.0" customHeight="1">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ht="12.0" customHeight="1">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ht="12.0" customHeight="1">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ht="12.0" customHeight="1">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ht="12.0" customHeight="1">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ht="12.0" customHeight="1">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ht="12.0" customHeight="1">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ht="12.0" customHeight="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ht="12.0" customHeight="1">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ht="12.0" customHeight="1">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ht="12.0" customHeight="1">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ht="12.0" customHeight="1">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ht="12.0" customHeight="1">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ht="12.0" customHeight="1">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ht="12.0" customHeight="1">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ht="12.0" customHeight="1">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ht="12.0" customHeight="1">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ht="12.0" customHeight="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ht="12.0" customHeight="1">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ht="12.0" customHeight="1">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ht="12.0" customHeight="1">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ht="12.0" customHeight="1">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ht="12.0" customHeight="1">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ht="12.0" customHeight="1">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ht="12.0" customHeight="1">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ht="12.0" customHeight="1">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ht="12.0" customHeight="1">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ht="12.0" customHeight="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ht="12.0" customHeight="1">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ht="12.0" customHeight="1">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ht="12.0" customHeight="1">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ht="12.0" customHeight="1">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ht="12.0" customHeight="1">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ht="12.0" customHeight="1">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ht="12.0" customHeight="1">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ht="12.0" customHeight="1">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ht="12.0" customHeight="1">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ht="12.0" customHeight="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ht="12.0" customHeight="1">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ht="12.0" customHeight="1">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ht="12.0" customHeight="1">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ht="12.0" customHeight="1">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ht="12.0" customHeight="1">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ht="12.0" customHeight="1">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ht="12.0" customHeight="1">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ht="12.0" customHeight="1">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ht="12.0" customHeight="1">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ht="12.0" customHeight="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ht="12.0" customHeight="1">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ht="12.0" customHeight="1">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ht="12.0" customHeight="1">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ht="12.0" customHeight="1">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ht="12.0" customHeight="1">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ht="12.0" customHeight="1">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ht="12.0" customHeight="1">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ht="12.0" customHeight="1">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ht="12.0" customHeight="1">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ht="12.0" customHeight="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ht="12.0" customHeight="1">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ht="12.0" customHeight="1">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ht="12.0" customHeight="1">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ht="12.0" customHeight="1">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ht="12.0" customHeight="1">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ht="12.0" customHeight="1">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ht="12.0" customHeight="1">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ht="12.0" customHeight="1">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ht="12.0" customHeight="1">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ht="12.0" customHeight="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ht="12.0" customHeight="1">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ht="12.0" customHeight="1">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ht="12.0" customHeight="1">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ht="12.0" customHeight="1">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ht="12.0" customHeight="1">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ht="12.0" customHeight="1">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ht="12.0" customHeight="1">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ht="12.0" customHeight="1">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ht="12.0" customHeight="1">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ht="12.0" customHeight="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ht="12.0" customHeight="1">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ht="12.0" customHeight="1">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ht="12.0" customHeight="1">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ht="12.0" customHeight="1">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ht="12.0" customHeight="1">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ht="12.0" customHeight="1">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ht="12.0" customHeight="1">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ht="12.0" customHeight="1">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ht="12.0" customHeight="1">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ht="12.0" customHeight="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ht="12.0" customHeight="1">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ht="12.0" customHeight="1">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ht="12.0" customHeight="1">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ht="12.0" customHeight="1">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ht="12.0" customHeight="1">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ht="12.0" customHeight="1">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ht="12.0" customHeight="1">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ht="12.0" customHeight="1">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ht="12.0" customHeight="1">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ht="12.0" customHeight="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ht="12.0" customHeight="1">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ht="12.0" customHeight="1">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ht="12.0" customHeight="1">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ht="12.0" customHeight="1">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ht="12.0" customHeight="1">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ht="12.0" customHeight="1">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ht="12.0" customHeight="1">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ht="12.0" customHeight="1">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ht="12.0" customHeight="1">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ht="12.0" customHeight="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ht="12.0" customHeight="1">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ht="12.0" customHeight="1">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ht="12.0" customHeight="1">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ht="12.0" customHeight="1">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ht="12.0" customHeight="1">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ht="12.0" customHeight="1">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ht="12.0" customHeight="1">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ht="12.0" customHeight="1">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ht="12.0" customHeight="1">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ht="12.0" customHeight="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ht="12.0" customHeight="1">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ht="12.0" customHeight="1">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ht="12.0" customHeight="1">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ht="12.0" customHeight="1">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ht="12.0" customHeight="1">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ht="12.0" customHeight="1">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ht="12.0" customHeight="1">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ht="12.0" customHeight="1">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ht="12.0" customHeight="1">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ht="12.0" customHeight="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ht="12.0" customHeight="1">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ht="12.0" customHeight="1">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ht="12.0" customHeight="1">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ht="12.0" customHeight="1">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ht="12.0" customHeight="1">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ht="12.0" customHeight="1">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ht="12.0" customHeight="1">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ht="12.0" customHeight="1">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ht="12.0" customHeight="1">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ht="12.0" customHeight="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ht="12.0" customHeight="1">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ht="12.0" customHeight="1">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ht="12.0" customHeight="1">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ht="12.0" customHeight="1">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ht="12.0" customHeight="1">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ht="12.0" customHeight="1">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ht="12.0" customHeight="1">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ht="12.0"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ht="12.0" customHeight="1">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ht="12.0" customHeight="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ht="12.0" customHeight="1">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ht="12.0" customHeight="1">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ht="12.0" customHeight="1">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ht="12.0" customHeight="1">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ht="12.0" customHeight="1">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ht="12.0" customHeight="1">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ht="12.0" customHeight="1">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ht="12.0" customHeight="1">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ht="12.0" customHeight="1">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ht="12.0" customHeight="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ht="12.0" customHeight="1">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ht="12.0" customHeight="1">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ht="12.0" customHeight="1">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ht="12.0" customHeight="1">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ht="12.0" customHeight="1">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ht="12.0" customHeight="1">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ht="12.0" customHeight="1">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ht="12.0" customHeight="1">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ht="12.0" customHeight="1">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ht="12.0" customHeight="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ht="12.0" customHeight="1">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ht="12.0" customHeight="1">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ht="12.0" customHeight="1">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ht="12.0" customHeight="1">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ht="12.0" customHeight="1">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ht="12.0" customHeight="1">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ht="12.0" customHeight="1">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ht="12.0" customHeight="1">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ht="12.0" customHeight="1">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ht="12.0" customHeight="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ht="12.0" customHeight="1">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ht="12.0" customHeight="1">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ht="12.0" customHeight="1">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ht="12.0" customHeight="1">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ht="12.0" customHeight="1">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ht="12.0" customHeight="1">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ht="12.0" customHeight="1">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ht="12.0" customHeight="1">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ht="12.0" customHeight="1">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ht="12.0" customHeight="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ht="12.0" customHeight="1">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ht="12.0" customHeight="1">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ht="12.0" customHeight="1">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ht="12.0" customHeight="1">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ht="12.0" customHeight="1">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ht="12.0" customHeight="1">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ht="12.0" customHeight="1">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ht="12.0" customHeight="1">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ht="12.0" customHeight="1">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ht="12.0" customHeight="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ht="12.0" customHeight="1">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ht="12.0" customHeight="1">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ht="12.0" customHeight="1">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ht="12.0" customHeight="1">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ht="12.0" customHeight="1">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ht="12.0" customHeight="1">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ht="12.0" customHeight="1">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ht="12.0" customHeight="1">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ht="12.0" customHeight="1">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ht="12.0" customHeight="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ht="12.0" customHeight="1">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ht="12.0" customHeight="1">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ht="12.0" customHeight="1">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ht="12.0" customHeight="1">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ht="12.0" customHeight="1">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ht="12.0" customHeight="1">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ht="12.0" customHeight="1">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ht="12.0" customHeight="1">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ht="12.0" customHeight="1">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ht="12.0" customHeight="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ht="12.0" customHeight="1">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ht="12.0" customHeight="1">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ht="12.0" customHeight="1">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ht="12.0" customHeight="1">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ht="12.0" customHeight="1">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ht="12.0" customHeight="1">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ht="12.0" customHeight="1">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ht="12.0" customHeight="1">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ht="12.0" customHeight="1">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ht="12.0" customHeight="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ht="12.0" customHeight="1">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ht="12.0" customHeight="1">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ht="12.0" customHeight="1">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ht="12.0" customHeight="1">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ht="12.0" customHeight="1">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ht="12.0" customHeight="1">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ht="12.0" customHeight="1">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ht="12.0" customHeight="1">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ht="12.0" customHeight="1">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ht="12.0" customHeight="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ht="12.0" customHeight="1">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ht="12.0" customHeight="1">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ht="12.0" customHeight="1">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ht="12.0" customHeight="1">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ht="12.0" customHeight="1">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ht="12.0" customHeight="1">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ht="12.0" customHeight="1">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ht="12.0" customHeight="1">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ht="12.0" customHeight="1">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ht="12.0" customHeight="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ht="12.0" customHeight="1">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ht="12.0" customHeight="1">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ht="12.0" customHeight="1">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ht="12.0" customHeight="1">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ht="12.0" customHeight="1">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ht="12.0" customHeight="1">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ht="12.0" customHeight="1">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ht="12.0" customHeight="1">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ht="12.0" customHeight="1">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ht="12.0" customHeight="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ht="12.0" customHeight="1">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ht="12.0" customHeight="1">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ht="12.0" customHeight="1">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ht="12.0" customHeight="1">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ht="12.0" customHeight="1">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ht="12.0" customHeight="1">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ht="12.0" customHeight="1">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ht="12.0" customHeight="1">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ht="12.0" customHeight="1">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ht="12.0" customHeight="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ht="12.0" customHeight="1">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ht="12.0" customHeight="1">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ht="12.0" customHeight="1">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ht="12.0" customHeight="1">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ht="12.0" customHeight="1">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ht="12.0" customHeight="1">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ht="12.0" customHeight="1">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ht="12.0" customHeight="1">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ht="12.0" customHeight="1">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ht="12.0" customHeight="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ht="12.0" customHeight="1">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ht="12.0" customHeight="1">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ht="12.0" customHeight="1">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ht="12.0" customHeight="1">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ht="12.0" customHeight="1">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ht="12.0" customHeight="1">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ht="12.0" customHeight="1">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ht="12.0" customHeight="1">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ht="12.0" customHeight="1">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ht="12.0" customHeight="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ht="12.0" customHeight="1">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ht="12.0" customHeight="1">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ht="12.0" customHeight="1">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ht="12.0" customHeight="1">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ht="12.0" customHeight="1">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ht="12.0" customHeight="1">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ht="12.0" customHeight="1">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ht="12.0" customHeight="1">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ht="12.0" customHeight="1">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ht="12.0" customHeight="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ht="12.0" customHeight="1">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ht="12.0" customHeight="1">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ht="12.0" customHeight="1">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ht="12.0" customHeight="1">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ht="12.0" customHeight="1">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ht="12.0" customHeight="1">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ht="12.0" customHeight="1">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ht="12.0" customHeight="1">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ht="12.0" customHeight="1">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ht="12.0" customHeight="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ht="12.0" customHeight="1">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ht="12.0" customHeight="1">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ht="12.0" customHeight="1">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ht="12.0" customHeight="1">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ht="12.0" customHeight="1">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ht="12.0" customHeight="1">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ht="12.0" customHeight="1">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ht="12.0" customHeight="1">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ht="12.0" customHeight="1">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ht="12.0" customHeight="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ht="12.0" customHeight="1">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ht="12.0" customHeight="1">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ht="12.0" customHeight="1">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ht="12.0" customHeight="1">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ht="12.0" customHeight="1">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ht="12.0" customHeight="1">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ht="12.0" customHeight="1">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ht="12.0" customHeight="1">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ht="12.0" customHeight="1">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ht="12.0" customHeight="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ht="12.0" customHeight="1">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ht="12.0" customHeight="1">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ht="12.0" customHeight="1">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ht="12.0" customHeight="1">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ht="12.0" customHeight="1">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ht="12.0" customHeight="1">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ht="12.0" customHeight="1">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ht="12.0" customHeight="1">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ht="12.0" customHeight="1">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ht="12.0" customHeight="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ht="12.0" customHeight="1">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ht="12.0" customHeight="1">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ht="12.0" customHeight="1">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ht="12.0" customHeight="1">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ht="12.0" customHeight="1">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ht="12.0" customHeight="1">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ht="12.0" customHeight="1">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ht="12.0" customHeight="1">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ht="12.0" customHeight="1">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ht="12.0" customHeight="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ht="12.0" customHeight="1">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ht="12.0" customHeight="1">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ht="12.0" customHeight="1">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ht="12.0" customHeight="1">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ht="12.0" customHeight="1">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ht="12.0" customHeight="1">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ht="12.0" customHeight="1">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ht="12.0" customHeight="1">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ht="12.0" customHeight="1">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ht="12.0" customHeight="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ht="12.0" customHeight="1">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ht="12.0" customHeight="1">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ht="12.0" customHeight="1">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ht="12.0" customHeight="1">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ht="12.0" customHeight="1">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ht="12.0" customHeight="1">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ht="12.0" customHeight="1">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ht="12.0" customHeight="1">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ht="12.0" customHeight="1">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ht="12.0" customHeight="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ht="12.0" customHeight="1">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ht="12.0" customHeight="1">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ht="12.0" customHeight="1">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ht="12.0" customHeight="1">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ht="12.0" customHeight="1">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ht="12.0" customHeight="1">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ht="12.0" customHeight="1">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ht="12.0" customHeight="1">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ht="12.0" customHeight="1">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ht="12.0" customHeight="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ht="12.0" customHeight="1">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ht="12.0" customHeight="1">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ht="12.0" customHeight="1">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ht="12.0" customHeight="1">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ht="12.0" customHeight="1">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ht="12.0" customHeight="1">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ht="12.0" customHeight="1">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ht="12.0" customHeight="1">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ht="12.0" customHeight="1">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ht="12.0" customHeight="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ht="12.0" customHeight="1">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ht="12.0" customHeight="1">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ht="12.0" customHeight="1">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ht="12.0" customHeight="1">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ht="12.0" customHeight="1">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ht="12.0" customHeight="1">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ht="12.0" customHeight="1">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ht="12.0" customHeight="1">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ht="12.0" customHeight="1">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ht="12.0" customHeight="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ht="12.0" customHeight="1">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ht="12.0" customHeight="1">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ht="12.0" customHeight="1">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ht="12.0" customHeight="1">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ht="12.0" customHeight="1">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ht="12.0" customHeight="1">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ht="12.0" customHeight="1">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ht="12.0" customHeight="1">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ht="12.0" customHeight="1">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ht="12.0" customHeight="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ht="12.0" customHeight="1">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ht="12.0" customHeight="1">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ht="12.0" customHeight="1">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ht="12.0" customHeight="1">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ht="12.0" customHeight="1">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ht="12.0" customHeight="1">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ht="12.0" customHeight="1">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ht="12.0" customHeight="1">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ht="12.0" customHeight="1">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ht="12.0" customHeight="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ht="12.0" customHeight="1">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ht="12.0" customHeight="1">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ht="12.0" customHeight="1">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ht="12.0" customHeight="1">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ht="12.0" customHeight="1">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ht="12.0" customHeight="1">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ht="12.0" customHeight="1">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ht="12.0" customHeight="1">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ht="12.0" customHeight="1">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ht="12.0" customHeight="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ht="12.0" customHeight="1">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ht="12.0" customHeight="1">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ht="12.0" customHeight="1">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ht="12.0" customHeight="1">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ht="12.0" customHeight="1">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ht="12.0" customHeight="1">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ht="12.0" customHeight="1">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ht="12.0" customHeight="1">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ht="12.0" customHeight="1">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ht="12.0" customHeight="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ht="12.0" customHeight="1">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ht="12.0" customHeight="1">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ht="12.0" customHeight="1">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ht="12.0" customHeight="1">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ht="12.0" customHeight="1">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ht="12.0" customHeight="1">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ht="12.0" customHeight="1">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ht="12.0" customHeight="1">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ht="12.0" customHeight="1">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ht="12.0" customHeight="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ht="12.0" customHeight="1">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ht="12.0" customHeight="1">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ht="12.0" customHeight="1">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ht="12.0" customHeight="1">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ht="12.0" customHeight="1">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ht="12.0" customHeight="1">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ht="12.0" customHeight="1">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ht="12.0" customHeight="1">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ht="12.0" customHeight="1">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ht="12.0" customHeight="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ht="12.0" customHeight="1">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ht="12.0" customHeight="1">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ht="12.0" customHeight="1">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ht="12.0" customHeight="1">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ht="12.0" customHeight="1">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ht="12.0" customHeight="1">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ht="12.0" customHeight="1">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ht="12.0" customHeight="1">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ht="12.0" customHeight="1">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ht="12.0" customHeight="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ht="12.0" customHeight="1">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ht="12.0" customHeight="1">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ht="12.0" customHeight="1">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ht="12.0" customHeight="1">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ht="12.0" customHeight="1">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ht="12.0" customHeight="1">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ht="12.0" customHeight="1">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ht="12.0" customHeight="1">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ht="12.0" customHeight="1">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ht="12.0" customHeight="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ht="12.0" customHeight="1">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ht="12.0" customHeight="1">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ht="12.0" customHeight="1">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ht="12.0" customHeight="1">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ht="12.0" customHeight="1">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ht="12.0" customHeight="1">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ht="12.0" customHeight="1">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ht="12.0" customHeight="1">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ht="12.0" customHeight="1">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ht="12.0" customHeight="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ht="12.0" customHeight="1">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ht="12.0" customHeight="1">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ht="12.0" customHeight="1">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ht="12.0" customHeight="1">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ht="12.0" customHeight="1">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ht="12.0" customHeight="1">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ht="12.0" customHeight="1">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ht="12.0" customHeight="1">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ht="12.0" customHeight="1">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ht="12.0" customHeight="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ht="12.0" customHeight="1">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ht="12.0" customHeight="1">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ht="12.0" customHeight="1">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ht="12.0" customHeight="1">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ht="12.0" customHeight="1">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ht="12.0" customHeight="1">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ht="12.0" customHeight="1">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ht="12.0" customHeight="1">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ht="12.0" customHeight="1">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ht="12.0" customHeight="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ht="12.0" customHeight="1">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ht="12.0" customHeight="1">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ht="12.0" customHeight="1">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ht="12.0" customHeight="1">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ht="12.0" customHeight="1">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ht="12.0" customHeight="1">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ht="12.0" customHeight="1">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ht="12.0" customHeight="1">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ht="12.0" customHeight="1">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ht="12.0" customHeight="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ht="12.0" customHeight="1">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ht="12.0" customHeight="1">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ht="12.0" customHeight="1">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ht="12.0" customHeight="1">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ht="12.0" customHeight="1">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ht="12.0" customHeight="1">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ht="12.0" customHeight="1">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ht="12.0" customHeight="1">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ht="12.0" customHeight="1">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ht="12.0" customHeight="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ht="12.0" customHeight="1">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ht="12.0" customHeight="1">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ht="12.0" customHeight="1">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ht="12.0" customHeight="1">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ht="12.0" customHeight="1">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ht="12.0" customHeight="1">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ht="12.0" customHeight="1">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ht="12.0" customHeight="1">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ht="12.0" customHeight="1">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ht="12.0" customHeight="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ht="12.0" customHeight="1">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ht="12.0" customHeight="1">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ht="12.0" customHeight="1">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ht="12.0" customHeight="1">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ht="12.0" customHeight="1">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ht="12.0" customHeight="1">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ht="12.0" customHeight="1">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ht="12.0" customHeight="1">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ht="12.0" customHeight="1">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ht="12.0" customHeight="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ht="12.0" customHeight="1">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ht="12.0" customHeight="1">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ht="12.0" customHeight="1">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ht="12.0" customHeight="1">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ht="12.0" customHeight="1">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ht="12.0" customHeight="1">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ht="12.0" customHeight="1">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ht="12.0" customHeight="1">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ht="12.0" customHeight="1">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ht="12.0" customHeight="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ht="12.0" customHeight="1">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ht="12.0" customHeight="1">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ht="12.0" customHeight="1">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ht="12.0" customHeight="1">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ht="12.0" customHeight="1">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ht="12.0" customHeight="1">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ht="12.0" customHeight="1">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ht="12.0" customHeight="1">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ht="12.0" customHeight="1">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ht="12.0" customHeight="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ht="12.0" customHeight="1">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ht="12.0" customHeight="1">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ht="12.0" customHeight="1">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ht="12.0" customHeight="1">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ht="12.0" customHeight="1">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ht="12.0" customHeight="1">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ht="12.0" customHeight="1">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ht="12.0" customHeight="1">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ht="12.0" customHeight="1">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ht="12.0" customHeight="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ht="12.0" customHeight="1">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ht="12.0" customHeight="1">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ht="12.0" customHeight="1">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ht="12.0" customHeight="1">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ht="12.0" customHeight="1">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ht="12.0" customHeight="1">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ht="12.0" customHeight="1">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ht="12.0" customHeight="1">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ht="12.0" customHeight="1">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ht="12.0" customHeight="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ht="12.0" customHeight="1">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ht="12.0" customHeight="1">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ht="12.0" customHeight="1">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ht="12.0" customHeight="1">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ht="12.0" customHeight="1">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ht="12.0" customHeight="1">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ht="12.0" customHeight="1">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ht="12.0" customHeight="1">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ht="12.0" customHeight="1">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ht="12.0" customHeight="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ht="12.0" customHeight="1">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ht="12.0" customHeight="1">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ht="12.0" customHeight="1">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ht="12.0" customHeight="1">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ht="12.0" customHeight="1">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ht="12.0" customHeight="1">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ht="12.0" customHeight="1">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ht="12.0" customHeight="1">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ht="12.0" customHeight="1">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ht="12.0" customHeight="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ht="12.0" customHeight="1">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ht="12.0" customHeight="1">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ht="12.0" customHeight="1">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ht="12.0" customHeight="1">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ht="12.0" customHeight="1">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ht="12.0" customHeight="1">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ht="12.0" customHeight="1">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ht="12.0" customHeight="1">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ht="12.0" customHeight="1">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ht="12.0" customHeight="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ht="12.0" customHeight="1">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ht="12.0" customHeight="1">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ht="12.0" customHeight="1">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ht="12.0" customHeight="1">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ht="12.0" customHeight="1">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ht="12.0" customHeight="1">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ht="12.0" customHeight="1">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ht="12.0" customHeight="1">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ht="12.0" customHeight="1">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ht="12.0" customHeight="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ht="12.0" customHeight="1">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ht="12.0" customHeight="1">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ht="12.0" customHeight="1">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ht="12.0" customHeight="1">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ht="12.0" customHeight="1">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ht="12.0"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ht="12.0" customHeight="1">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ht="12.0"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ht="12.0" customHeight="1">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ht="12.0" customHeight="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ht="12.0" customHeight="1">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ht="12.0" customHeight="1">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ht="12.0" customHeight="1">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ht="12.0" customHeight="1">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ht="12.0" customHeight="1">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ht="12.0" customHeight="1">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ht="12.0" customHeight="1">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ht="12.0" customHeight="1">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ht="12.0" customHeight="1">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ht="12.0" customHeight="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ht="12.0" customHeight="1">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ht="12.0" customHeight="1">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ht="12.0" customHeight="1">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ht="12.0" customHeight="1">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ht="12.0" customHeight="1">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ht="12.0" customHeight="1">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ht="12.0" customHeight="1">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ht="12.0" customHeight="1">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ht="12.0" customHeight="1">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ht="12.0" customHeight="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ht="12.0" customHeight="1">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ht="12.0" customHeight="1">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ht="12.0" customHeight="1">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ht="12.0" customHeight="1">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ht="12.0" customHeight="1">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ht="12.0" customHeight="1">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ht="12.0" customHeight="1">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ht="12.0" customHeight="1">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ht="12.0" customHeight="1">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ht="12.0" customHeight="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ht="12.0" customHeight="1">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ht="12.0" customHeight="1">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ht="12.0" customHeight="1">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ht="12.0" customHeight="1">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ht="12.0" customHeight="1">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ht="12.0" customHeight="1">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ht="12.0" customHeight="1">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ht="12.0" customHeight="1">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ht="12.0" customHeight="1">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ht="12.0" customHeight="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ht="12.0" customHeight="1">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ht="12.0" customHeight="1">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ht="12.0" customHeight="1">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ht="12.0" customHeight="1">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ht="12.0" customHeight="1">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ht="12.0" customHeight="1">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ht="12.0" customHeight="1">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ht="12.0" customHeight="1">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ht="12.0" customHeight="1">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ht="12.0" customHeight="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ht="12.0" customHeight="1">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ht="12.0" customHeight="1">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ht="12.0" customHeight="1">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ht="12.0" customHeight="1">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ht="12.0" customHeight="1">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ht="12.0" customHeight="1">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ht="12.0" customHeight="1">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ht="12.0" customHeight="1">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ht="12.0" customHeight="1">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ht="12.0" customHeight="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ht="12.0" customHeight="1">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ht="12.0" customHeight="1">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ht="12.0" customHeight="1">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ht="12.0" customHeight="1">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ht="12.0" customHeight="1">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ht="12.0" customHeight="1">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ht="12.0" customHeight="1">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ht="12.0" customHeight="1">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ht="12.0" customHeight="1">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ht="12.0" customHeight="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ht="12.0" customHeight="1">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ht="12.0" customHeight="1">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ht="12.0" customHeight="1">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ht="12.0" customHeight="1">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ht="12.0" customHeight="1">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ht="12.0" customHeight="1">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ht="12.0" customHeight="1">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ht="12.0" customHeight="1">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ht="12.0" customHeight="1">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ht="12.0" customHeight="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ht="12.0" customHeight="1">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ht="12.0" customHeight="1">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ht="12.0" customHeight="1">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ht="12.0" customHeight="1">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ht="12.0" customHeight="1">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ht="12.0" customHeight="1">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ht="12.0" customHeight="1">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ht="12.0" customHeight="1">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ht="12.0" customHeight="1">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ht="12.0" customHeight="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ht="12.0" customHeight="1">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ht="12.0" customHeight="1">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ht="12.0" customHeight="1">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ht="12.0" customHeight="1">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ht="12.0" customHeight="1">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ht="12.0" customHeight="1">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ht="12.0" customHeight="1">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ht="12.0" customHeight="1">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ht="12.0" customHeight="1">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sheetData>
  <hyperlinks>
    <hyperlink r:id="rId1" ref="A2"/>
    <hyperlink r:id="rId2" ref="B21"/>
    <hyperlink r:id="rId3" ref="B23"/>
    <hyperlink r:id="rId4" ref="B25"/>
    <hyperlink r:id="rId5" ref="B27"/>
    <hyperlink r:id="rId6" ref="B29"/>
  </hyperlinks>
  <printOptions/>
  <pageMargins bottom="0.75" footer="0.0" header="0.0" left="0.7" right="0.7" top="0.75"/>
  <pageSetup orientation="portrait"/>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7.86"/>
    <col customWidth="1" min="2" max="2" width="78.57"/>
    <col customWidth="1" min="3" max="3" width="5.29"/>
    <col customWidth="1" min="4" max="4" width="10.29"/>
    <col customWidth="1" min="5" max="26" width="9.14"/>
  </cols>
  <sheetData>
    <row r="1" ht="31.5" customHeight="1">
      <c r="A1" s="106" t="s">
        <v>0</v>
      </c>
      <c r="B1" s="106"/>
      <c r="C1" s="106"/>
    </row>
    <row r="2" ht="12.0" customHeight="1">
      <c r="A2" s="84"/>
      <c r="B2" s="107"/>
      <c r="C2" s="84"/>
    </row>
    <row r="3" ht="12.0" customHeight="1">
      <c r="A3" s="108"/>
      <c r="B3" s="109" t="s">
        <v>96</v>
      </c>
      <c r="C3" s="108"/>
      <c r="D3" s="110"/>
      <c r="E3" s="110"/>
      <c r="F3" s="110"/>
      <c r="G3" s="110"/>
      <c r="H3" s="110"/>
      <c r="I3" s="110"/>
      <c r="J3" s="110"/>
      <c r="K3" s="110"/>
      <c r="L3" s="110"/>
      <c r="M3" s="110"/>
      <c r="N3" s="110"/>
      <c r="O3" s="110"/>
      <c r="P3" s="110"/>
      <c r="Q3" s="110"/>
      <c r="R3" s="110"/>
      <c r="S3" s="110"/>
      <c r="T3" s="110"/>
      <c r="U3" s="110"/>
      <c r="V3" s="110"/>
      <c r="W3" s="110"/>
      <c r="X3" s="110"/>
      <c r="Y3" s="110"/>
      <c r="Z3" s="110"/>
    </row>
    <row r="4" ht="12.0" customHeight="1">
      <c r="A4" s="108"/>
      <c r="B4" s="111" t="s">
        <v>77</v>
      </c>
      <c r="C4" s="108"/>
      <c r="D4" s="110"/>
      <c r="E4" s="110"/>
      <c r="F4" s="110"/>
      <c r="G4" s="110"/>
      <c r="H4" s="110"/>
      <c r="I4" s="110"/>
      <c r="J4" s="110"/>
      <c r="K4" s="110"/>
      <c r="L4" s="110"/>
      <c r="M4" s="110"/>
      <c r="N4" s="110"/>
      <c r="O4" s="110"/>
      <c r="P4" s="110"/>
      <c r="Q4" s="110"/>
      <c r="R4" s="110"/>
      <c r="S4" s="110"/>
      <c r="T4" s="110"/>
      <c r="U4" s="110"/>
      <c r="V4" s="110"/>
      <c r="W4" s="110"/>
      <c r="X4" s="110"/>
      <c r="Y4" s="110"/>
      <c r="Z4" s="110"/>
    </row>
    <row r="5" ht="12.0" customHeight="1">
      <c r="A5" s="108"/>
      <c r="B5" s="112"/>
      <c r="C5" s="108"/>
      <c r="D5" s="110"/>
      <c r="E5" s="110"/>
      <c r="F5" s="110"/>
      <c r="G5" s="110"/>
      <c r="H5" s="110"/>
      <c r="I5" s="110"/>
      <c r="J5" s="110"/>
      <c r="K5" s="110"/>
      <c r="L5" s="110"/>
      <c r="M5" s="110"/>
      <c r="N5" s="110"/>
      <c r="O5" s="110"/>
      <c r="P5" s="110"/>
      <c r="Q5" s="110"/>
      <c r="R5" s="110"/>
      <c r="S5" s="110"/>
      <c r="T5" s="110"/>
      <c r="U5" s="110"/>
      <c r="V5" s="110"/>
      <c r="W5" s="110"/>
      <c r="X5" s="110"/>
      <c r="Y5" s="110"/>
      <c r="Z5" s="110"/>
    </row>
    <row r="6" ht="12.0" customHeight="1">
      <c r="A6" s="108"/>
      <c r="B6" s="113" t="s">
        <v>78</v>
      </c>
      <c r="C6" s="108"/>
      <c r="D6" s="110"/>
      <c r="E6" s="110"/>
      <c r="F6" s="110"/>
      <c r="G6" s="110"/>
      <c r="H6" s="110"/>
      <c r="I6" s="110"/>
      <c r="J6" s="110"/>
      <c r="K6" s="110"/>
      <c r="L6" s="110"/>
      <c r="M6" s="110"/>
      <c r="N6" s="110"/>
      <c r="O6" s="110"/>
      <c r="P6" s="110"/>
      <c r="Q6" s="110"/>
      <c r="R6" s="110"/>
      <c r="S6" s="110"/>
      <c r="T6" s="110"/>
      <c r="U6" s="110"/>
      <c r="V6" s="110"/>
      <c r="W6" s="110"/>
      <c r="X6" s="110"/>
      <c r="Y6" s="110"/>
      <c r="Z6" s="110"/>
    </row>
    <row r="7" ht="12.0" customHeight="1">
      <c r="A7" s="114"/>
      <c r="B7" s="115"/>
      <c r="C7" s="116"/>
      <c r="D7" s="110"/>
      <c r="E7" s="110"/>
      <c r="F7" s="110"/>
      <c r="G7" s="110"/>
      <c r="H7" s="110"/>
      <c r="I7" s="110"/>
      <c r="J7" s="110"/>
      <c r="K7" s="110"/>
      <c r="L7" s="110"/>
      <c r="M7" s="110"/>
      <c r="N7" s="110"/>
      <c r="O7" s="110"/>
      <c r="P7" s="110"/>
      <c r="Q7" s="110"/>
      <c r="R7" s="110"/>
      <c r="S7" s="110"/>
      <c r="T7" s="110"/>
      <c r="U7" s="110"/>
      <c r="V7" s="110"/>
      <c r="W7" s="110"/>
      <c r="X7" s="110"/>
      <c r="Y7" s="110"/>
      <c r="Z7" s="110"/>
    </row>
    <row r="8" ht="12.0" customHeight="1">
      <c r="A8" s="117"/>
      <c r="B8" s="115" t="s">
        <v>97</v>
      </c>
      <c r="C8" s="108"/>
      <c r="D8" s="110"/>
      <c r="E8" s="110"/>
      <c r="F8" s="110"/>
      <c r="G8" s="110"/>
      <c r="H8" s="110"/>
      <c r="I8" s="110"/>
      <c r="J8" s="110"/>
      <c r="K8" s="110"/>
      <c r="L8" s="110"/>
      <c r="M8" s="110"/>
      <c r="N8" s="110"/>
      <c r="O8" s="110"/>
      <c r="P8" s="110"/>
      <c r="Q8" s="110"/>
      <c r="R8" s="110"/>
      <c r="S8" s="110"/>
      <c r="T8" s="110"/>
      <c r="U8" s="110"/>
      <c r="V8" s="110"/>
      <c r="W8" s="110"/>
      <c r="X8" s="110"/>
      <c r="Y8" s="110"/>
      <c r="Z8" s="110"/>
    </row>
    <row r="9" ht="12.0" customHeight="1">
      <c r="A9" s="117"/>
      <c r="B9" s="115"/>
      <c r="C9" s="108"/>
      <c r="D9" s="110"/>
      <c r="E9" s="110"/>
      <c r="F9" s="110"/>
      <c r="G9" s="110"/>
      <c r="H9" s="110"/>
      <c r="I9" s="110"/>
      <c r="J9" s="110"/>
      <c r="K9" s="110"/>
      <c r="L9" s="110"/>
      <c r="M9" s="110"/>
      <c r="N9" s="110"/>
      <c r="O9" s="110"/>
      <c r="P9" s="110"/>
      <c r="Q9" s="110"/>
      <c r="R9" s="110"/>
      <c r="S9" s="110"/>
      <c r="T9" s="110"/>
      <c r="U9" s="110"/>
      <c r="V9" s="110"/>
      <c r="W9" s="110"/>
      <c r="X9" s="110"/>
      <c r="Y9" s="110"/>
      <c r="Z9" s="110"/>
    </row>
    <row r="10" ht="12.0" customHeight="1">
      <c r="A10" s="117"/>
      <c r="B10" s="115" t="s">
        <v>98</v>
      </c>
      <c r="C10" s="108"/>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ht="12.0" customHeight="1">
      <c r="A11" s="117"/>
      <c r="B11" s="115"/>
      <c r="C11" s="108"/>
      <c r="D11" s="110"/>
      <c r="E11" s="110"/>
      <c r="F11" s="110"/>
      <c r="G11" s="110"/>
      <c r="H11" s="110"/>
      <c r="I11" s="110"/>
      <c r="J11" s="110"/>
      <c r="K11" s="110"/>
      <c r="L11" s="110"/>
      <c r="M11" s="110"/>
      <c r="N11" s="110"/>
      <c r="O11" s="110"/>
      <c r="P11" s="110"/>
      <c r="Q11" s="110"/>
      <c r="R11" s="110"/>
      <c r="S11" s="110"/>
      <c r="T11" s="110"/>
      <c r="U11" s="110"/>
      <c r="V11" s="110"/>
      <c r="W11" s="110"/>
      <c r="X11" s="110"/>
      <c r="Y11" s="110"/>
      <c r="Z11" s="110"/>
    </row>
    <row r="12" ht="12.0" customHeight="1">
      <c r="A12" s="117"/>
      <c r="B12" s="115" t="s">
        <v>99</v>
      </c>
      <c r="C12" s="108"/>
      <c r="D12" s="110"/>
      <c r="E12" s="110"/>
      <c r="F12" s="110"/>
      <c r="G12" s="110"/>
      <c r="H12" s="110"/>
      <c r="I12" s="110"/>
      <c r="J12" s="110"/>
      <c r="K12" s="110"/>
      <c r="L12" s="110"/>
      <c r="M12" s="110"/>
      <c r="N12" s="110"/>
      <c r="O12" s="110"/>
      <c r="P12" s="110"/>
      <c r="Q12" s="110"/>
      <c r="R12" s="110"/>
      <c r="S12" s="110"/>
      <c r="T12" s="110"/>
      <c r="U12" s="110"/>
      <c r="V12" s="110"/>
      <c r="W12" s="110"/>
      <c r="X12" s="110"/>
      <c r="Y12" s="110"/>
      <c r="Z12" s="110"/>
    </row>
    <row r="13" ht="12.0" customHeight="1">
      <c r="A13" s="117"/>
      <c r="B13" s="115"/>
      <c r="C13" s="108"/>
      <c r="D13" s="110"/>
      <c r="E13" s="110"/>
      <c r="F13" s="110"/>
      <c r="G13" s="110"/>
      <c r="H13" s="110"/>
      <c r="I13" s="110"/>
      <c r="J13" s="110"/>
      <c r="K13" s="110"/>
      <c r="L13" s="110"/>
      <c r="M13" s="110"/>
      <c r="N13" s="110"/>
      <c r="O13" s="110"/>
      <c r="P13" s="110"/>
      <c r="Q13" s="110"/>
      <c r="R13" s="110"/>
      <c r="S13" s="110"/>
      <c r="T13" s="110"/>
      <c r="U13" s="110"/>
      <c r="V13" s="110"/>
      <c r="W13" s="110"/>
      <c r="X13" s="110"/>
      <c r="Y13" s="110"/>
      <c r="Z13" s="110"/>
    </row>
    <row r="14" ht="12.0" customHeight="1">
      <c r="A14" s="117"/>
      <c r="B14" s="113" t="s">
        <v>100</v>
      </c>
      <c r="C14" s="108"/>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ht="12.0" customHeight="1">
      <c r="A15" s="117"/>
      <c r="B15" s="118" t="s">
        <v>101</v>
      </c>
      <c r="C15" s="108"/>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ht="12.0" customHeight="1">
      <c r="A16" s="117"/>
      <c r="B16" s="119"/>
      <c r="C16" s="108"/>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ht="12.0" customHeight="1">
      <c r="A17" s="117"/>
      <c r="B17" s="115" t="s">
        <v>102</v>
      </c>
      <c r="C17" s="108"/>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ht="12.0" customHeight="1">
      <c r="A18" s="117"/>
      <c r="B18" s="120"/>
      <c r="C18" s="108"/>
      <c r="D18" s="110"/>
      <c r="E18" s="110"/>
      <c r="F18" s="110"/>
      <c r="G18" s="110"/>
      <c r="H18" s="110"/>
      <c r="I18" s="110"/>
      <c r="J18" s="110"/>
      <c r="K18" s="110"/>
      <c r="L18" s="110"/>
      <c r="M18" s="110"/>
      <c r="N18" s="110"/>
      <c r="O18" s="110"/>
      <c r="P18" s="110"/>
      <c r="Q18" s="110"/>
      <c r="R18" s="110"/>
      <c r="S18" s="110"/>
      <c r="T18" s="110"/>
      <c r="U18" s="110"/>
      <c r="V18" s="110"/>
      <c r="W18" s="110"/>
      <c r="X18" s="110"/>
      <c r="Y18" s="110"/>
      <c r="Z18" s="110"/>
    </row>
    <row r="19" ht="12.0" customHeight="1">
      <c r="A19" s="117"/>
      <c r="B19" s="120"/>
      <c r="C19" s="108"/>
      <c r="D19" s="110"/>
      <c r="E19" s="110"/>
      <c r="F19" s="110"/>
      <c r="G19" s="110"/>
      <c r="H19" s="110"/>
      <c r="I19" s="110"/>
      <c r="J19" s="110"/>
      <c r="K19" s="110"/>
      <c r="L19" s="110"/>
      <c r="M19" s="110"/>
      <c r="N19" s="110"/>
      <c r="O19" s="110"/>
      <c r="P19" s="110"/>
      <c r="Q19" s="110"/>
      <c r="R19" s="110"/>
      <c r="S19" s="110"/>
      <c r="T19" s="110"/>
      <c r="U19" s="110"/>
      <c r="V19" s="110"/>
      <c r="W19" s="110"/>
      <c r="X19" s="110"/>
      <c r="Y19" s="110"/>
      <c r="Z19" s="110"/>
    </row>
    <row r="20" ht="12.0" customHeight="1">
      <c r="A20" s="117"/>
      <c r="B20" s="121"/>
      <c r="C20" s="108"/>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ht="12.0" customHeight="1">
      <c r="A21" s="114"/>
      <c r="B21" s="121"/>
      <c r="C21" s="116"/>
      <c r="D21" s="110"/>
      <c r="E21" s="110"/>
      <c r="F21" s="110"/>
      <c r="G21" s="110"/>
      <c r="H21" s="110"/>
      <c r="I21" s="110"/>
      <c r="J21" s="110"/>
      <c r="K21" s="110"/>
      <c r="L21" s="110"/>
      <c r="M21" s="110"/>
      <c r="N21" s="110"/>
      <c r="O21" s="110"/>
      <c r="P21" s="110"/>
      <c r="Q21" s="110"/>
      <c r="R21" s="110"/>
      <c r="S21" s="110"/>
      <c r="T21" s="110"/>
      <c r="U21" s="110"/>
      <c r="V21" s="110"/>
      <c r="W21" s="110"/>
      <c r="X21" s="110"/>
      <c r="Y21" s="110"/>
      <c r="Z21" s="110"/>
    </row>
    <row r="22" ht="12.0" customHeight="1">
      <c r="A22" s="108"/>
      <c r="B22" s="122"/>
      <c r="C22" s="108"/>
      <c r="D22" s="110"/>
      <c r="E22" s="110"/>
      <c r="F22" s="110"/>
      <c r="G22" s="110"/>
      <c r="H22" s="110"/>
      <c r="I22" s="110"/>
      <c r="J22" s="110"/>
      <c r="K22" s="110"/>
      <c r="L22" s="110"/>
      <c r="M22" s="110"/>
      <c r="N22" s="110"/>
      <c r="O22" s="110"/>
      <c r="P22" s="110"/>
      <c r="Q22" s="110"/>
      <c r="R22" s="110"/>
      <c r="S22" s="110"/>
      <c r="T22" s="110"/>
      <c r="U22" s="110"/>
      <c r="V22" s="110"/>
      <c r="W22" s="110"/>
      <c r="X22" s="110"/>
      <c r="Y22" s="110"/>
      <c r="Z22" s="110"/>
    </row>
    <row r="23" ht="12.0" customHeight="1">
      <c r="A23" s="108"/>
      <c r="B23" s="122"/>
      <c r="C23" s="108"/>
      <c r="D23" s="110"/>
      <c r="E23" s="110"/>
      <c r="F23" s="110"/>
      <c r="G23" s="110"/>
      <c r="H23" s="110"/>
      <c r="I23" s="110"/>
      <c r="J23" s="110"/>
      <c r="K23" s="110"/>
      <c r="L23" s="110"/>
      <c r="M23" s="110"/>
      <c r="N23" s="110"/>
      <c r="O23" s="110"/>
      <c r="P23" s="110"/>
      <c r="Q23" s="110"/>
      <c r="R23" s="110"/>
      <c r="S23" s="110"/>
      <c r="T23" s="110"/>
      <c r="U23" s="110"/>
      <c r="V23" s="110"/>
      <c r="W23" s="110"/>
      <c r="X23" s="110"/>
      <c r="Y23" s="110"/>
      <c r="Z23" s="110"/>
    </row>
    <row r="24" ht="12.0" customHeight="1">
      <c r="A24" s="123"/>
      <c r="B24" s="124"/>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row>
    <row r="25" ht="12.0"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ht="12.0" customHeight="1">
      <c r="A26" s="125"/>
      <c r="B26" s="126"/>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row>
    <row r="27" ht="12.0"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row>
    <row r="28" ht="12.0" customHeight="1">
      <c r="A28" s="125"/>
      <c r="B28" s="126"/>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ht="12.0"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ht="12.0" customHeight="1">
      <c r="A30" s="125"/>
      <c r="B30" s="127"/>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row>
    <row r="31" ht="12.0" customHeight="1">
      <c r="A31" s="110"/>
      <c r="B31" s="128"/>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ht="12.0"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ht="12.0" customHeight="1">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hyperlinks>
    <hyperlink r:id="rId1" ref="B4"/>
    <hyperlink r:id="rId2" ref="B15"/>
  </hyperlinks>
  <printOptions/>
  <pageMargins bottom="0.75" footer="0.0" header="0.0" left="0.7" right="0.7" top="0.75"/>
  <pageSetup orientation="portrait"/>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2005-04-02T20:59:36Z</dcterms:created>
  <dc:creator>Vertex42.com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2015-2018 Vertex42 LLC</vt:lpwstr>
  </property>
  <property fmtid="{D5CDD505-2E9C-101B-9397-08002B2CF9AE}" pid="3" name="Version">
    <vt:lpwstr>1.0.7</vt:lpwstr>
  </property>
</Properties>
</file>